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45" yWindow="0" windowWidth="15555" windowHeight="11760"/>
  </bookViews>
  <sheets>
    <sheet name="Area Program" sheetId="1" r:id="rId1"/>
    <sheet name="Staff" sheetId="2" r:id="rId2"/>
    <sheet name="Sheet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66" i="1"/>
  <c r="AH67"/>
  <c r="AH69"/>
  <c r="G370"/>
  <c r="G373"/>
  <c r="G374"/>
  <c r="G375"/>
  <c r="G53"/>
  <c r="Z53"/>
  <c r="AH53"/>
  <c r="AH64"/>
  <c r="AH54"/>
  <c r="AA54"/>
  <c r="X51"/>
  <c r="X49"/>
  <c r="AC56"/>
  <c r="AC60"/>
  <c r="Z55"/>
  <c r="G365"/>
  <c r="X59"/>
  <c r="X50"/>
  <c r="T66"/>
  <c r="T65"/>
  <c r="T64"/>
  <c r="G160"/>
  <c r="G151"/>
  <c r="AH42"/>
  <c r="G106"/>
  <c r="G107"/>
  <c r="G108"/>
  <c r="G109"/>
  <c r="G110"/>
  <c r="G111"/>
  <c r="G112"/>
  <c r="G113"/>
  <c r="G114"/>
  <c r="G115"/>
  <c r="G117"/>
  <c r="G118"/>
  <c r="G119"/>
  <c r="G120"/>
  <c r="G121"/>
  <c r="G122"/>
  <c r="G123"/>
  <c r="G124"/>
  <c r="G125"/>
  <c r="G126"/>
  <c r="G47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3"/>
  <c r="G154"/>
  <c r="G155"/>
  <c r="G156"/>
  <c r="G157"/>
  <c r="G158"/>
  <c r="G159"/>
  <c r="G161"/>
  <c r="G162"/>
  <c r="G48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46"/>
  <c r="AH46"/>
  <c r="U47"/>
  <c r="AH47"/>
  <c r="AH48"/>
  <c r="G170"/>
  <c r="G171"/>
  <c r="G172"/>
  <c r="G173"/>
  <c r="G175"/>
  <c r="G176"/>
  <c r="G177"/>
  <c r="G178"/>
  <c r="G179"/>
  <c r="G180"/>
  <c r="G181"/>
  <c r="G182"/>
  <c r="G183"/>
  <c r="G184"/>
  <c r="G49"/>
  <c r="AH49"/>
  <c r="G194"/>
  <c r="G195"/>
  <c r="G196"/>
  <c r="G197"/>
  <c r="G198"/>
  <c r="G199"/>
  <c r="G200"/>
  <c r="G201"/>
  <c r="G202"/>
  <c r="G204"/>
  <c r="G205"/>
  <c r="G206"/>
  <c r="G208"/>
  <c r="G209"/>
  <c r="G210"/>
  <c r="G211"/>
  <c r="G212"/>
  <c r="G213"/>
  <c r="G214"/>
  <c r="G215"/>
  <c r="G50"/>
  <c r="AH50"/>
  <c r="G223"/>
  <c r="G224"/>
  <c r="G225"/>
  <c r="G226"/>
  <c r="G227"/>
  <c r="G228"/>
  <c r="G229"/>
  <c r="G230"/>
  <c r="G231"/>
  <c r="G232"/>
  <c r="G51"/>
  <c r="AH51"/>
  <c r="G327"/>
  <c r="G328"/>
  <c r="G329"/>
  <c r="G330"/>
  <c r="G331"/>
  <c r="G332"/>
  <c r="G333"/>
  <c r="G334"/>
  <c r="G335"/>
  <c r="G336"/>
  <c r="G337"/>
  <c r="G339"/>
  <c r="G340"/>
  <c r="G341"/>
  <c r="G342"/>
  <c r="G343"/>
  <c r="G344"/>
  <c r="G345"/>
  <c r="G346"/>
  <c r="G347"/>
  <c r="G348"/>
  <c r="G349"/>
  <c r="G350"/>
  <c r="G351"/>
  <c r="G52"/>
  <c r="AA52"/>
  <c r="AH52"/>
  <c r="G364"/>
  <c r="G366"/>
  <c r="G367"/>
  <c r="G368"/>
  <c r="G369"/>
  <c r="G371"/>
  <c r="G372"/>
  <c r="AH55"/>
  <c r="AH56"/>
  <c r="AF57"/>
  <c r="AG57"/>
  <c r="AH57"/>
  <c r="G497"/>
  <c r="G498"/>
  <c r="G499"/>
  <c r="G500"/>
  <c r="G501"/>
  <c r="G502"/>
  <c r="G503"/>
  <c r="G504"/>
  <c r="G505"/>
  <c r="G506"/>
  <c r="G58"/>
  <c r="AB58"/>
  <c r="AH58"/>
  <c r="G520"/>
  <c r="G521"/>
  <c r="G522"/>
  <c r="G523"/>
  <c r="G524"/>
  <c r="G525"/>
  <c r="G526"/>
  <c r="G527"/>
  <c r="G528"/>
  <c r="G529"/>
  <c r="G530"/>
  <c r="G531"/>
  <c r="G532"/>
  <c r="G533"/>
  <c r="G534"/>
  <c r="G535"/>
  <c r="G59"/>
  <c r="AH59"/>
  <c r="G543"/>
  <c r="G544"/>
  <c r="G545"/>
  <c r="G546"/>
  <c r="G547"/>
  <c r="G548"/>
  <c r="G549"/>
  <c r="G550"/>
  <c r="G551"/>
  <c r="G60"/>
  <c r="AH60"/>
  <c r="AH65"/>
  <c r="W64"/>
  <c r="W65"/>
  <c r="W66"/>
  <c r="X64"/>
  <c r="X65"/>
  <c r="X66"/>
  <c r="AB64"/>
  <c r="AB65"/>
  <c r="AB66"/>
  <c r="J66"/>
  <c r="G21"/>
  <c r="E441"/>
  <c r="G441"/>
  <c r="G22"/>
  <c r="E442"/>
  <c r="G442"/>
  <c r="G23"/>
  <c r="E443"/>
  <c r="G443"/>
  <c r="G25"/>
  <c r="E444"/>
  <c r="G444"/>
  <c r="G445"/>
  <c r="G447"/>
  <c r="G448"/>
  <c r="G449"/>
  <c r="G450"/>
  <c r="G451"/>
  <c r="G452"/>
  <c r="G453"/>
  <c r="G454"/>
  <c r="G455"/>
  <c r="G456"/>
  <c r="G457"/>
  <c r="G458"/>
  <c r="G459"/>
  <c r="G460"/>
  <c r="G55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61"/>
  <c r="G590"/>
  <c r="G591"/>
  <c r="G592"/>
  <c r="G593"/>
  <c r="G594"/>
  <c r="G595"/>
  <c r="G596"/>
  <c r="G597"/>
  <c r="G598"/>
  <c r="G599"/>
  <c r="G600"/>
  <c r="G601"/>
  <c r="G603"/>
  <c r="G604"/>
  <c r="G605"/>
  <c r="G606"/>
  <c r="G607"/>
  <c r="G608"/>
  <c r="G62"/>
  <c r="G618"/>
  <c r="G619"/>
  <c r="G620"/>
  <c r="G621"/>
  <c r="G622"/>
  <c r="G623"/>
  <c r="G624"/>
  <c r="G625"/>
  <c r="G626"/>
  <c r="G627"/>
  <c r="G63"/>
  <c r="G64"/>
  <c r="G65"/>
  <c r="G66"/>
  <c r="G16"/>
  <c r="G17"/>
  <c r="G18"/>
  <c r="G19"/>
  <c r="G20"/>
  <c r="G24"/>
  <c r="G26"/>
  <c r="G27"/>
  <c r="G30"/>
  <c r="H16"/>
  <c r="H17"/>
  <c r="H18"/>
  <c r="H19"/>
  <c r="H27"/>
  <c r="H56"/>
  <c r="AI61"/>
  <c r="AD64"/>
  <c r="AD65"/>
  <c r="AD66"/>
  <c r="G391"/>
  <c r="G392"/>
  <c r="G393"/>
  <c r="G394"/>
  <c r="G395"/>
  <c r="G396"/>
  <c r="G397"/>
  <c r="G399"/>
  <c r="G400"/>
  <c r="G401"/>
  <c r="G402"/>
  <c r="G403"/>
  <c r="G404"/>
  <c r="G405"/>
  <c r="G423"/>
  <c r="G424"/>
  <c r="G426"/>
  <c r="G427"/>
  <c r="G428"/>
  <c r="G429"/>
  <c r="G430"/>
  <c r="G431"/>
  <c r="G422"/>
  <c r="G432"/>
  <c r="G433"/>
  <c r="G434"/>
  <c r="G471"/>
  <c r="E469"/>
  <c r="G469"/>
  <c r="E470"/>
  <c r="G470"/>
  <c r="G472"/>
  <c r="G474"/>
  <c r="G475"/>
  <c r="G476"/>
  <c r="G477"/>
  <c r="G478"/>
  <c r="G479"/>
  <c r="G480"/>
  <c r="G481"/>
  <c r="G482"/>
  <c r="G483"/>
  <c r="G484"/>
  <c r="G243"/>
  <c r="G244"/>
  <c r="G245"/>
  <c r="G246"/>
  <c r="G247"/>
  <c r="G248"/>
  <c r="G249"/>
  <c r="G250"/>
  <c r="G251"/>
  <c r="G252"/>
  <c r="G253"/>
  <c r="G254"/>
  <c r="G255"/>
  <c r="G256"/>
  <c r="G257"/>
  <c r="G258"/>
  <c r="G260"/>
  <c r="G261"/>
  <c r="G262"/>
  <c r="G263"/>
  <c r="G264"/>
  <c r="G265"/>
  <c r="G266"/>
  <c r="G267"/>
  <c r="G268"/>
  <c r="G269"/>
  <c r="G270"/>
  <c r="G271"/>
  <c r="G272"/>
  <c r="G273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D34"/>
  <c r="D35"/>
  <c r="D36"/>
  <c r="D37"/>
  <c r="D38"/>
  <c r="G33"/>
  <c r="S62"/>
  <c r="S63"/>
  <c r="S64"/>
  <c r="S65"/>
  <c r="S66"/>
  <c r="I62"/>
  <c r="I63"/>
  <c r="I64"/>
  <c r="I65"/>
  <c r="I66"/>
  <c r="U64"/>
  <c r="V64"/>
  <c r="U65"/>
  <c r="U66"/>
  <c r="V65"/>
  <c r="V66"/>
  <c r="AA64"/>
  <c r="AA65"/>
  <c r="AA66"/>
  <c r="Y64"/>
  <c r="Y65"/>
  <c r="Y66"/>
  <c r="AC64"/>
  <c r="AC65"/>
  <c r="AC66"/>
  <c r="Z64"/>
  <c r="Z65"/>
  <c r="Z66"/>
  <c r="AE66"/>
  <c r="AF66"/>
  <c r="AG66"/>
  <c r="B26" i="2"/>
  <c r="B25"/>
  <c r="B22"/>
  <c r="H46" i="1"/>
  <c r="H47"/>
  <c r="H48"/>
  <c r="H49"/>
  <c r="H50"/>
  <c r="H51"/>
  <c r="H52"/>
  <c r="H53"/>
  <c r="H55"/>
  <c r="H57"/>
  <c r="H58"/>
  <c r="H59"/>
  <c r="H60"/>
  <c r="H61"/>
  <c r="H62"/>
  <c r="H63"/>
  <c r="H64"/>
  <c r="AE65"/>
  <c r="AF65"/>
  <c r="AG65"/>
  <c r="AE64"/>
  <c r="AF64"/>
  <c r="AG64"/>
</calcChain>
</file>

<file path=xl/sharedStrings.xml><?xml version="1.0" encoding="utf-8"?>
<sst xmlns="http://schemas.openxmlformats.org/spreadsheetml/2006/main" count="742" uniqueCount="457">
  <si>
    <t>Beds</t>
  </si>
  <si>
    <t>Units</t>
  </si>
  <si>
    <t>Beds / Unit</t>
  </si>
  <si>
    <t>No. of Beds</t>
  </si>
  <si>
    <t>Semi-Private Rooms</t>
  </si>
  <si>
    <t>Description</t>
  </si>
  <si>
    <t>Quantity</t>
  </si>
  <si>
    <t>Area/Room</t>
  </si>
  <si>
    <t>Total Area</t>
  </si>
  <si>
    <t>(Sq. Ft.)</t>
  </si>
  <si>
    <t>Wheelchair / Stretcher Alcove</t>
  </si>
  <si>
    <t>Public Toilets</t>
  </si>
  <si>
    <t>Staff Toilets</t>
  </si>
  <si>
    <t>Reception &amp; Front Office Staff Work Area</t>
  </si>
  <si>
    <t>Admitting / Discharge Cubicles</t>
  </si>
  <si>
    <t>Billing Section</t>
  </si>
  <si>
    <t>Telephone Booths</t>
  </si>
  <si>
    <t>Prayer Room</t>
  </si>
  <si>
    <t>Housekeeping Closet</t>
  </si>
  <si>
    <t>Sub Total</t>
  </si>
  <si>
    <t>(Add : Circulation @ 20%)</t>
  </si>
  <si>
    <t>Total</t>
  </si>
  <si>
    <t>(sq. ft.)</t>
  </si>
  <si>
    <t>Triage</t>
  </si>
  <si>
    <t>Public Waiting</t>
  </si>
  <si>
    <t>Emergency Procedure Room cum Plaster Room</t>
  </si>
  <si>
    <t>Scrub Stations</t>
  </si>
  <si>
    <t>Support</t>
  </si>
  <si>
    <t>Central Nurse Station</t>
  </si>
  <si>
    <t>Clean Utility</t>
  </si>
  <si>
    <t>Dirty Utility</t>
  </si>
  <si>
    <t>Mobile X-ray Alcove</t>
  </si>
  <si>
    <t>Doctors Duty Room with Toilet</t>
  </si>
  <si>
    <t>Staff Toilet</t>
  </si>
  <si>
    <t>Sub-Total</t>
  </si>
  <si>
    <t>Add : Circulation @ 30%</t>
  </si>
  <si>
    <t>Area / Room</t>
  </si>
  <si>
    <t>Dental Clinic</t>
  </si>
  <si>
    <t>Minor Treatment Room</t>
  </si>
  <si>
    <t>Sample Collection / Injection with Toilet</t>
  </si>
  <si>
    <t>Sub-Waiting Areas</t>
  </si>
  <si>
    <t>Central Waiting Space</t>
  </si>
  <si>
    <t>Nurse Station</t>
  </si>
  <si>
    <t xml:space="preserve">Staff Toilets </t>
  </si>
  <si>
    <t>Wheelchair Alcove</t>
  </si>
  <si>
    <t>Diagnostics</t>
  </si>
  <si>
    <t>Cardio-Pulmonary Lab (Echo, Stress &amp; PFT)</t>
  </si>
  <si>
    <t>Patient Changing Room and Toilet</t>
  </si>
  <si>
    <t>Office (Radiologist, Sonologist)</t>
  </si>
  <si>
    <t>Reporting Office</t>
  </si>
  <si>
    <t>Common Dark Room</t>
  </si>
  <si>
    <t>Store</t>
  </si>
  <si>
    <t>Soiled Utility</t>
  </si>
  <si>
    <t>Pantry</t>
  </si>
  <si>
    <t>General OT's</t>
  </si>
  <si>
    <t>Scrub Areas</t>
  </si>
  <si>
    <t>General Equipment Storage Room</t>
  </si>
  <si>
    <t>OT Nursing Station</t>
  </si>
  <si>
    <t>Stretcher Alcove</t>
  </si>
  <si>
    <t>Nurse's Locker &amp; Toilet</t>
  </si>
  <si>
    <t>Class IV Locker &amp; Toilet</t>
  </si>
  <si>
    <t>Consultation / Quiet Room</t>
  </si>
  <si>
    <t>Area /Room</t>
  </si>
  <si>
    <t>Delivery Room / Toilet / Scrub</t>
  </si>
  <si>
    <t>Stand-By Labor Room with Toilet</t>
  </si>
  <si>
    <t>Scrub Area</t>
  </si>
  <si>
    <t>Stretcher / Wheelchair Alcove</t>
  </si>
  <si>
    <t>Well-Baby Nursery</t>
  </si>
  <si>
    <t>Scrub / Gown Area</t>
  </si>
  <si>
    <t>Nurse Station with Medicine Preparation</t>
  </si>
  <si>
    <t>Family Waiting with Toilet</t>
  </si>
  <si>
    <t xml:space="preserve">Patient Toilets </t>
  </si>
  <si>
    <t>Equipment Storage</t>
  </si>
  <si>
    <t>Nurse Station ( with monitoring )</t>
  </si>
  <si>
    <t>Semi-Private Rooms ( 2 Beds each )</t>
  </si>
  <si>
    <t>Nurse Stations</t>
  </si>
  <si>
    <t>Inspection, Wrap and Pack Area</t>
  </si>
  <si>
    <t>Sterilization Area</t>
  </si>
  <si>
    <t xml:space="preserve">Storage and Dispensing Area </t>
  </si>
  <si>
    <t>Staff Change Room</t>
  </si>
  <si>
    <t xml:space="preserve">Staff Toilet </t>
  </si>
  <si>
    <t>Add : Circulation @ 25%</t>
  </si>
  <si>
    <t>Microbiology</t>
  </si>
  <si>
    <t>Histopathology</t>
  </si>
  <si>
    <t>Pathologist's Office</t>
  </si>
  <si>
    <t>Reporting Room</t>
  </si>
  <si>
    <t>Kitchen including Kitchen Stores</t>
  </si>
  <si>
    <t>Dietitian's Office</t>
  </si>
  <si>
    <t>Serving and Handwash Area</t>
  </si>
  <si>
    <t>Add : Circulation @ 20%</t>
  </si>
  <si>
    <t>Chief of Nursing</t>
  </si>
  <si>
    <t>Secretaries / Other Staff</t>
  </si>
  <si>
    <t>Telephone Operator</t>
  </si>
  <si>
    <t>EDP / Copier etc.</t>
  </si>
  <si>
    <t>Files / Storage</t>
  </si>
  <si>
    <t>Library cum Conference Room ( 20 seater )</t>
  </si>
  <si>
    <t>Visitor Waiting</t>
  </si>
  <si>
    <t>Loading / Unloading Dock</t>
  </si>
  <si>
    <t>Breakdown / Sorting Area</t>
  </si>
  <si>
    <t xml:space="preserve">Bulk Storage </t>
  </si>
  <si>
    <t>Dispatch / Receiving Office</t>
  </si>
  <si>
    <t>Hospital Supply Pharmacy</t>
  </si>
  <si>
    <t>Materials Manager's Office</t>
  </si>
  <si>
    <t>Executive Housekeeper's Office</t>
  </si>
  <si>
    <t>Clerical Staff</t>
  </si>
  <si>
    <t>Soiled Linen</t>
  </si>
  <si>
    <t>Laundry</t>
  </si>
  <si>
    <t>Lockers</t>
  </si>
  <si>
    <t>Nurses Lockers / Toilets</t>
  </si>
  <si>
    <t>Class IV Female Staff Lockers / Toilets</t>
  </si>
  <si>
    <t>Class IV Male Staff Lockers Toilets</t>
  </si>
  <si>
    <t>Electrical, HVAC, Maintenance &amp; Biomedical Engineering</t>
  </si>
  <si>
    <t>Manager's Office</t>
  </si>
  <si>
    <t>Engineers / Clerical Staff</t>
  </si>
  <si>
    <t>General Maintenance Workshop</t>
  </si>
  <si>
    <t>Bio-Medical Engineering Workroom</t>
  </si>
  <si>
    <t>Boilers &amp; Mechanical Equipment</t>
  </si>
  <si>
    <t>Medical Gas Manifold Room</t>
  </si>
  <si>
    <t>Electrical Panels &amp; D.G. Sets</t>
  </si>
  <si>
    <t>Public Areas</t>
  </si>
  <si>
    <t>Radiology / Imaging &amp; Diagnostics</t>
  </si>
  <si>
    <t>In-Patient Wing</t>
  </si>
  <si>
    <t>Central Sterilization &amp; Processing Department</t>
  </si>
  <si>
    <t>Clinical Laboratory &amp; Blood Bank</t>
  </si>
  <si>
    <t>Administration</t>
  </si>
  <si>
    <t>Materials Management, Housekeeping, Laundry &amp; Staff Lockers</t>
  </si>
  <si>
    <t xml:space="preserve">Electrical, HVAC, Maintenance &amp; Bio-Medical Engineering </t>
  </si>
  <si>
    <t xml:space="preserve">Administration </t>
  </si>
  <si>
    <t xml:space="preserve">Kitchen and Dining </t>
  </si>
  <si>
    <t xml:space="preserve">Central Sterilization &amp; Processing Department </t>
  </si>
  <si>
    <t xml:space="preserve">In-Patient Wing </t>
  </si>
  <si>
    <t xml:space="preserve">Nursery and NICU </t>
  </si>
  <si>
    <t xml:space="preserve">Radiology / Imaging &amp; Diagnostics </t>
  </si>
  <si>
    <t xml:space="preserve">Out-Patient Department </t>
  </si>
  <si>
    <t>Laser Room</t>
  </si>
  <si>
    <t>A &amp; B Scan, Perimetry</t>
  </si>
  <si>
    <t>ENT OPD</t>
  </si>
  <si>
    <t>Executive Health Check-Up Lounge with Toilet</t>
  </si>
  <si>
    <t>Nurse Station &amp; Registration</t>
  </si>
  <si>
    <t>Ultrasound Scan Rooms + Toilet</t>
  </si>
  <si>
    <t>Reception / Registration / Report Collection</t>
  </si>
  <si>
    <t>Audiometry</t>
  </si>
  <si>
    <t>Mammography</t>
  </si>
  <si>
    <t>Unexposed Film &amp; Chemical Store</t>
  </si>
  <si>
    <t>Dirty Utilty</t>
  </si>
  <si>
    <t>Quiet Room</t>
  </si>
  <si>
    <t>Relatives Dormitory with Toilets</t>
  </si>
  <si>
    <t>Soiled Work Room (Receiving, Sorting)</t>
  </si>
  <si>
    <t>Snack Bar</t>
  </si>
  <si>
    <t>Sub-Sterile Room(with Flash Sterilizer)</t>
  </si>
  <si>
    <t xml:space="preserve">Kitchen &amp; Dining </t>
  </si>
  <si>
    <t>Distribution of In-Patient Beds</t>
  </si>
  <si>
    <t>Total In-Patient Beds</t>
  </si>
  <si>
    <t xml:space="preserve">Casualty Department </t>
  </si>
  <si>
    <t>Staff Change</t>
  </si>
  <si>
    <t>Minor OT</t>
  </si>
  <si>
    <t>Day Care Beds + Toilets</t>
  </si>
  <si>
    <t>Operation Theater Complex &amp; Day Care Unit</t>
  </si>
  <si>
    <t>Intensive Care Unit</t>
  </si>
  <si>
    <t xml:space="preserve">Doctor's Sleep Room with Toilet </t>
  </si>
  <si>
    <t xml:space="preserve">Total </t>
  </si>
  <si>
    <t>Casualty Department</t>
  </si>
  <si>
    <t>Main Entrance Lobby</t>
  </si>
  <si>
    <t>Observation Beds</t>
  </si>
  <si>
    <t>Staff Lounge</t>
  </si>
  <si>
    <t>Floor Pantry</t>
  </si>
  <si>
    <t>Total Built-Up Area of Hospital</t>
  </si>
  <si>
    <t>Bank Extension Counter</t>
  </si>
  <si>
    <t>PRO's Office/Social Workers Office</t>
  </si>
  <si>
    <t>EPABX/Server Room</t>
  </si>
  <si>
    <t>Chief Executive Officer</t>
  </si>
  <si>
    <t>Managers (Finance/Admin/Personnel/Marketing)</t>
  </si>
  <si>
    <t>(To be confirmed with Services Consultants)</t>
  </si>
  <si>
    <t>Consultation Rooms/ Dedicated Doctor's Offices</t>
  </si>
  <si>
    <t>Architectural Area Statement</t>
  </si>
  <si>
    <t>1000 ma X-Ray Room + Toilet + Change</t>
  </si>
  <si>
    <t>500 ma with Fluoroscopy Room + Change + Toilet</t>
  </si>
  <si>
    <t>Common Computer/Console Room</t>
  </si>
  <si>
    <t>CT Scan + Equipment</t>
  </si>
  <si>
    <t>MRI + Equipment</t>
  </si>
  <si>
    <t>Central Waiting</t>
  </si>
  <si>
    <t>Reception / Control</t>
  </si>
  <si>
    <t>Assistant Managers</t>
  </si>
  <si>
    <t>Executive Toilets</t>
  </si>
  <si>
    <t>Reception / Registration / File Storage</t>
  </si>
  <si>
    <t>Control room</t>
  </si>
  <si>
    <t>Equipment Room</t>
  </si>
  <si>
    <t>Patient Preparation and Toilet</t>
  </si>
  <si>
    <t>Inpatient Holding</t>
  </si>
  <si>
    <t>Suites</t>
  </si>
  <si>
    <t>Private Rooms</t>
  </si>
  <si>
    <t>NICU</t>
  </si>
  <si>
    <t>LDR's</t>
  </si>
  <si>
    <t>MICU</t>
  </si>
  <si>
    <t>SICU</t>
  </si>
  <si>
    <t>ICCU</t>
  </si>
  <si>
    <t>Deluxe Rooms</t>
  </si>
  <si>
    <t>Radiation Therapy</t>
  </si>
  <si>
    <t>Dialysis Unit</t>
  </si>
  <si>
    <t>Nuclear Medicine</t>
  </si>
  <si>
    <t>Reception and Waiting</t>
  </si>
  <si>
    <t>Dialysis Units</t>
  </si>
  <si>
    <t>Dialyser Store</t>
  </si>
  <si>
    <t>RO Plant</t>
  </si>
  <si>
    <t>Reception/Waiting/Lounge</t>
  </si>
  <si>
    <t>Liner Accelerator Bunkers</t>
  </si>
  <si>
    <t>Simulator/CT Scan</t>
  </si>
  <si>
    <t>Control Room</t>
  </si>
  <si>
    <t>Inpatient Waiting</t>
  </si>
  <si>
    <t>Dark Room</t>
  </si>
  <si>
    <t>Block Room</t>
  </si>
  <si>
    <t>Exam/ Consult Room</t>
  </si>
  <si>
    <t>Patient Change Areas</t>
  </si>
  <si>
    <t>Dosimetry</t>
  </si>
  <si>
    <t>Brachytherapy</t>
  </si>
  <si>
    <t>Private Treatment Cubicles</t>
  </si>
  <si>
    <t>Nurse's Workstation</t>
  </si>
  <si>
    <t xml:space="preserve">Patient Toilet </t>
  </si>
  <si>
    <t>Procedure Room</t>
  </si>
  <si>
    <t>Office-Chief Technician</t>
  </si>
  <si>
    <t xml:space="preserve">Pantry </t>
  </si>
  <si>
    <t>Stores</t>
  </si>
  <si>
    <t>Equipment bay</t>
  </si>
  <si>
    <t>Wheelchair/stretcher Bay</t>
  </si>
  <si>
    <t>Reception/Workstation</t>
  </si>
  <si>
    <t>Patient Changing Cubicle</t>
  </si>
  <si>
    <t>Patient Toilet</t>
  </si>
  <si>
    <t>Patient Toilet (Hot)</t>
  </si>
  <si>
    <t>Gowned Patient Waiting Area</t>
  </si>
  <si>
    <t>Inpatient Holding Area</t>
  </si>
  <si>
    <t>Thyroid Uptake/Scan Room</t>
  </si>
  <si>
    <t>Patient Injection/Recovery Cubicle</t>
  </si>
  <si>
    <t>Patient Injection Room</t>
  </si>
  <si>
    <t>Gamma Camera</t>
  </si>
  <si>
    <t>PET Room</t>
  </si>
  <si>
    <t>PET Control Room</t>
  </si>
  <si>
    <t>PET Computer Room</t>
  </si>
  <si>
    <t>Laser/Imager Processor Station</t>
  </si>
  <si>
    <t>Physician Viewing/Reading Room</t>
  </si>
  <si>
    <t>Tech Work Area</t>
  </si>
  <si>
    <t>Supervisor Office Cubicle</t>
  </si>
  <si>
    <t>Hot/Radiopharmaceutical Lab</t>
  </si>
  <si>
    <t>Radioactive decay Storage</t>
  </si>
  <si>
    <t>Linen Storage Alcove</t>
  </si>
  <si>
    <t>Emergency Equipment Alcove</t>
  </si>
  <si>
    <t>Wheelchair/Stretcher Alcove</t>
  </si>
  <si>
    <t>Portable Equipment Alcove</t>
  </si>
  <si>
    <t>Area/Bed</t>
  </si>
  <si>
    <t>Change Cubicle</t>
  </si>
  <si>
    <t>Chemotherapy</t>
  </si>
  <si>
    <t>Physotherapy &amp; Rehabilitation</t>
  </si>
  <si>
    <t>Reception/Waiting</t>
  </si>
  <si>
    <t>Gymnasium</t>
  </si>
  <si>
    <t>Change/Locker Rooms + Toilets</t>
  </si>
  <si>
    <t>Rehabilitation</t>
  </si>
  <si>
    <t>Life Style Related Diseases-Exam &amp; Consult</t>
  </si>
  <si>
    <t>Chemotherapy Nurse Station</t>
  </si>
  <si>
    <t>Angio Day Care Beds-Recovery</t>
  </si>
  <si>
    <t>Major OT's</t>
  </si>
  <si>
    <t>Matron's Room</t>
  </si>
  <si>
    <t>Doctor's lounge</t>
  </si>
  <si>
    <t xml:space="preserve">Doctor's Lockers &amp; Toilet </t>
  </si>
  <si>
    <t>CSSD Managers Room</t>
  </si>
  <si>
    <t>Gamma Knife</t>
  </si>
  <si>
    <t>Board Room</t>
  </si>
  <si>
    <t>Teaching/Seminar Hall</t>
  </si>
  <si>
    <t>CEO's Private Secretary + Waiting</t>
  </si>
  <si>
    <t>5-Bed Wards</t>
  </si>
  <si>
    <t>EMS (Casualty + EMS)</t>
  </si>
  <si>
    <t>High Dependency Unit (HDU)</t>
  </si>
  <si>
    <t>Positive and Negative Wash</t>
  </si>
  <si>
    <t>Endoscopy Room / Minor OT</t>
  </si>
  <si>
    <t>Maternity</t>
  </si>
  <si>
    <t>Lactation Support</t>
  </si>
  <si>
    <t>Doctors &amp; Visitor Dining (40 seating)</t>
  </si>
  <si>
    <t>Dining Area ( 80 seating )</t>
  </si>
  <si>
    <t>sq. ft.</t>
  </si>
  <si>
    <t>Area in Sq. Ft.</t>
  </si>
  <si>
    <t>Ophthalmic Clinic</t>
  </si>
  <si>
    <t>Mould Room</t>
  </si>
  <si>
    <t>Category</t>
  </si>
  <si>
    <t>No. of Staff</t>
  </si>
  <si>
    <t>Medical Director</t>
  </si>
  <si>
    <t>Gen. Manager- Administration</t>
  </si>
  <si>
    <t>Secretary to M.D.</t>
  </si>
  <si>
    <t>Secretary to G.M.</t>
  </si>
  <si>
    <t>Administration Clerk</t>
  </si>
  <si>
    <t>Helper</t>
  </si>
  <si>
    <t xml:space="preserve">Accounts Staff </t>
  </si>
  <si>
    <t>Finance Manager</t>
  </si>
  <si>
    <t xml:space="preserve"> Accounts Assts.</t>
  </si>
  <si>
    <t>Support &amp; Ancilliary Services</t>
  </si>
  <si>
    <t>OPD</t>
  </si>
  <si>
    <t>Manager</t>
  </si>
  <si>
    <t>Asst.Executive</t>
  </si>
  <si>
    <t>Billing &amp; Cashier</t>
  </si>
  <si>
    <t>IPD</t>
  </si>
  <si>
    <t>(IPD -ADT) Asst.Executive (incl. floor staff)</t>
  </si>
  <si>
    <t>Quality Control</t>
  </si>
  <si>
    <t>HRD</t>
  </si>
  <si>
    <t>Asst. Executive</t>
  </si>
  <si>
    <t>Medical Records</t>
  </si>
  <si>
    <t>Asst.  Executive</t>
  </si>
  <si>
    <t>IT Dept.</t>
  </si>
  <si>
    <t>I.T. Engineer</t>
  </si>
  <si>
    <t>Engineering &amp; Plant Services</t>
  </si>
  <si>
    <t>Maintenance Engineers</t>
  </si>
  <si>
    <t>Biomedical Engineer (Sr.)</t>
  </si>
  <si>
    <t>Biomedical Engineer (Asst.)</t>
  </si>
  <si>
    <t>Pharmacy</t>
  </si>
  <si>
    <t>Sr. Pharmacist</t>
  </si>
  <si>
    <t>Asst. Pharmacist</t>
  </si>
  <si>
    <t>Clerks</t>
  </si>
  <si>
    <t>Pharmacy Dispensing Assistants</t>
  </si>
  <si>
    <t>Assistants (Helpers in OTs)</t>
  </si>
  <si>
    <t>Purchase &amp; Materials</t>
  </si>
  <si>
    <t xml:space="preserve">Manager </t>
  </si>
  <si>
    <t>Asst. Executive (Stores)</t>
  </si>
  <si>
    <t>Clerk</t>
  </si>
  <si>
    <t>Helpers</t>
  </si>
  <si>
    <t>Marketing &amp; Business Development</t>
  </si>
  <si>
    <t xml:space="preserve">Manager  </t>
  </si>
  <si>
    <t>Marketing / PR Executive</t>
  </si>
  <si>
    <t>General</t>
  </si>
  <si>
    <t>Medical Social Worker</t>
  </si>
  <si>
    <t>Patient Counsellor</t>
  </si>
  <si>
    <t>Librarian</t>
  </si>
  <si>
    <t>Library Helper</t>
  </si>
  <si>
    <t>Receptionists</t>
  </si>
  <si>
    <t>Tel. Operator</t>
  </si>
  <si>
    <t xml:space="preserve">Medical / Clinical &amp; Nursing </t>
  </si>
  <si>
    <t xml:space="preserve">Radiologist / Imaging </t>
  </si>
  <si>
    <t>Asst. Radiologist</t>
  </si>
  <si>
    <t>Gen Surgeon (surgical resident)</t>
  </si>
  <si>
    <t>Anaesthtists (Intermediate)</t>
  </si>
  <si>
    <t>Anaesthesia Technicians</t>
  </si>
  <si>
    <t>Gen. Medicine (Physician)</t>
  </si>
  <si>
    <t>Intensivist-Critical Care</t>
  </si>
  <si>
    <t xml:space="preserve">Physiotherapist </t>
  </si>
  <si>
    <t>Asst. Physiotherapists</t>
  </si>
  <si>
    <t>Chief Pathologist</t>
  </si>
  <si>
    <t xml:space="preserve">Asst. Pathologist </t>
  </si>
  <si>
    <t>Lab Technician- Senior</t>
  </si>
  <si>
    <t>Lab Technician- Intermediate</t>
  </si>
  <si>
    <t>Histopatholgist</t>
  </si>
  <si>
    <t>Blood Bank in Charge</t>
  </si>
  <si>
    <t>Blood Bank Technician (Senior)</t>
  </si>
  <si>
    <t>Blood Bank Technician (Intermed.)</t>
  </si>
  <si>
    <t>Sr. Residents</t>
  </si>
  <si>
    <t>Jr. Residents</t>
  </si>
  <si>
    <t>Radiology &amp; Imaging Technician (Senior)</t>
  </si>
  <si>
    <t>Radiology &amp; Imaging Technician (Intermed.)</t>
  </si>
  <si>
    <t xml:space="preserve">CSSD in Charge </t>
  </si>
  <si>
    <t>CSSD Technicians (Sr.)</t>
  </si>
  <si>
    <t>CSSD Technicians (Jr.)</t>
  </si>
  <si>
    <t>Dietician (Sr.)</t>
  </si>
  <si>
    <t>Nursing</t>
  </si>
  <si>
    <t>Nursing Supdt</t>
  </si>
  <si>
    <t>Matron (OT in-charge)</t>
  </si>
  <si>
    <t>Senior Staff Nurse for IPD</t>
  </si>
  <si>
    <t>Interm. Staff Nurse For IPD</t>
  </si>
  <si>
    <t>Nursing Aide</t>
  </si>
  <si>
    <t>Jr. Staff Nurse For OPD &amp; Diag. Services</t>
  </si>
  <si>
    <t>Other staff - outsourced</t>
  </si>
  <si>
    <t>Helpers (Gen.)</t>
  </si>
  <si>
    <t>Ayahs}</t>
  </si>
  <si>
    <t>Attendants}</t>
  </si>
  <si>
    <t>Sweeper</t>
  </si>
  <si>
    <t>Laundry &amp; Kitchen</t>
  </si>
  <si>
    <t>Tailor</t>
  </si>
  <si>
    <t>Security</t>
  </si>
  <si>
    <t>Liftmen</t>
  </si>
  <si>
    <t>Drivers</t>
  </si>
  <si>
    <t>HOD Office</t>
  </si>
  <si>
    <t>Gas Cylinder Storage</t>
  </si>
  <si>
    <t>Distilled Water</t>
  </si>
  <si>
    <t>Sample Collection</t>
  </si>
  <si>
    <t>Neonatal Intensive Care Unit (3 Clean-3 Infected)</t>
  </si>
  <si>
    <t>Clinical Pathology</t>
  </si>
  <si>
    <t>Biochemistry</t>
  </si>
  <si>
    <t>Hematology</t>
  </si>
  <si>
    <t>Blood Bank with Components &amp; Apherisis</t>
  </si>
  <si>
    <t>Septic OT</t>
  </si>
  <si>
    <t>Only Revenue earning beds (where you pay for the bed</t>
  </si>
  <si>
    <t>Counting all beds</t>
  </si>
  <si>
    <t>Pre-Op/Post-Op</t>
  </si>
  <si>
    <t>Dialysis</t>
  </si>
  <si>
    <t>Day Care</t>
  </si>
  <si>
    <t xml:space="preserve">Pre-Op /Post-Op </t>
  </si>
  <si>
    <t>Urodynamics</t>
  </si>
  <si>
    <t>Cardiac Diagnostics</t>
  </si>
  <si>
    <t>Add : Vertical Circulation, Fire Escapes, AHU's @ 12%</t>
  </si>
  <si>
    <t>All areas are in square feet and are built-up areas (including walls)</t>
  </si>
  <si>
    <t>sq.ft.</t>
  </si>
  <si>
    <t>apart from the procedure and tests) Thumb rules are applicable to this method of calculation.</t>
  </si>
  <si>
    <t>Room Bays</t>
  </si>
  <si>
    <t>Basement</t>
  </si>
  <si>
    <t>Superstructure</t>
  </si>
  <si>
    <t>G+11+Service</t>
  </si>
  <si>
    <t>FSI area</t>
  </si>
  <si>
    <t>Partial FSI</t>
  </si>
  <si>
    <t xml:space="preserve">Gift Shop </t>
  </si>
  <si>
    <t>Atrium</t>
  </si>
  <si>
    <t>We might get mechanical areas in basement free of FSI</t>
  </si>
  <si>
    <t>IP Rooms</t>
  </si>
  <si>
    <t>Stack Plan</t>
  </si>
  <si>
    <t>Floor</t>
  </si>
  <si>
    <t>Ground</t>
  </si>
  <si>
    <t>1st</t>
  </si>
  <si>
    <t>2nd</t>
  </si>
  <si>
    <t>3rd</t>
  </si>
  <si>
    <t>4th</t>
  </si>
  <si>
    <t>5th</t>
  </si>
  <si>
    <t>6th</t>
  </si>
  <si>
    <t>7th</t>
  </si>
  <si>
    <t>Service</t>
  </si>
  <si>
    <t>8th</t>
  </si>
  <si>
    <t>9th</t>
  </si>
  <si>
    <t>10th</t>
  </si>
  <si>
    <t>11th</t>
  </si>
  <si>
    <t>Scroll right for Stack Plan</t>
  </si>
  <si>
    <t>Two Basements</t>
  </si>
  <si>
    <t>Plinth</t>
  </si>
  <si>
    <t>Floor Heights</t>
  </si>
  <si>
    <t>Meters</t>
  </si>
  <si>
    <t>Above Ground</t>
  </si>
  <si>
    <t>OT Floor</t>
  </si>
  <si>
    <t>Inpatient Floors</t>
  </si>
  <si>
    <t>AHU's</t>
  </si>
  <si>
    <t>Revenue Earning Beds</t>
  </si>
  <si>
    <t>Mortuary (4 Cabinets) + Grieving Room</t>
  </si>
  <si>
    <t>Solar</t>
  </si>
  <si>
    <t>Solar Floor</t>
  </si>
  <si>
    <t>Nurse Floor</t>
  </si>
  <si>
    <t xml:space="preserve">Extra Area Unused </t>
  </si>
  <si>
    <t>Minus Atriums</t>
  </si>
  <si>
    <t>Total Built-Up Area</t>
  </si>
  <si>
    <t>minus atriums</t>
  </si>
  <si>
    <t>50 per cent usable</t>
  </si>
  <si>
    <t>free of FSI</t>
  </si>
  <si>
    <t>One third inpatient beds-correct area ratio</t>
  </si>
  <si>
    <t>approx. 50 per cent area utilised</t>
  </si>
  <si>
    <t>All floor heights in multiples of 150 staircase risers</t>
  </si>
  <si>
    <t>Lower Ground</t>
  </si>
  <si>
    <t>Out-Patient Department &amp; Attendant Waiting</t>
  </si>
  <si>
    <t>Attendant Waiting</t>
  </si>
  <si>
    <t xml:space="preserve">Retail Pharmacy </t>
  </si>
  <si>
    <t>Hybrid Cath Lab</t>
  </si>
  <si>
    <t>Intraoperative MRI</t>
  </si>
  <si>
    <t>Waiting</t>
  </si>
  <si>
    <t>ICU</t>
  </si>
  <si>
    <t>Entrance, OPD &amp; Clinical floors</t>
  </si>
  <si>
    <t>Change Rooms</t>
  </si>
  <si>
    <t>Resident Doctors</t>
  </si>
  <si>
    <t>Kitchen &amp; Dining</t>
  </si>
  <si>
    <t>Nurse Floor/Resident Doctors</t>
  </si>
  <si>
    <t>Proposed 190-Bed Multi-Specialty Hospital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</si>
</sst>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_-* #,##0_-;\-* #,##0_-;_-* &quot;-&quot;??_-;_-@_-"/>
    <numFmt numFmtId="166" formatCode="0_)"/>
    <numFmt numFmtId="167" formatCode="_(* #,##0_);_(* \(#,##0\);_(* &quot;-&quot;??_);_(@_)"/>
    <numFmt numFmtId="168" formatCode="_ * #,##0_ ;_ * \-#,##0_ ;_ * &quot;-&quot;??_ ;_ @_ "/>
  </numFmts>
  <fonts count="61">
    <font>
      <sz val="10"/>
      <name val="Arial"/>
    </font>
    <font>
      <sz val="12"/>
      <color indexed="16"/>
      <name val="Arial Black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color indexed="37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Tahoma"/>
      <family val="2"/>
    </font>
    <font>
      <b/>
      <sz val="12"/>
      <color indexed="37"/>
      <name val="Arial"/>
      <family val="2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 Narrow"/>
      <family val="2"/>
    </font>
    <font>
      <b/>
      <i/>
      <sz val="9"/>
      <name val="Arial"/>
      <family val="2"/>
    </font>
    <font>
      <b/>
      <sz val="10"/>
      <color indexed="37"/>
      <name val="Arial"/>
      <family val="2"/>
    </font>
    <font>
      <b/>
      <sz val="10"/>
      <color indexed="16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22"/>
      <color theme="5" tint="-0.249977111117893"/>
      <name val="Arial"/>
      <family val="2"/>
    </font>
    <font>
      <b/>
      <sz val="20"/>
      <color rgb="FF0070C0"/>
      <name val="Arial Narrow"/>
      <family val="2"/>
    </font>
    <font>
      <b/>
      <sz val="18"/>
      <color rgb="FF0070C0"/>
      <name val="Arial Narrow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ourier"/>
      <family val="3"/>
    </font>
    <font>
      <b/>
      <u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name val="Tahoma"/>
      <family val="2"/>
    </font>
    <font>
      <b/>
      <sz val="10"/>
      <color rgb="FFC00000"/>
      <name val="Tahoma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Tahoma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theme="9" tint="-0.249977111117893"/>
      <name val="Arial"/>
      <family val="2"/>
    </font>
    <font>
      <b/>
      <sz val="16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43" fillId="0" borderId="0"/>
    <xf numFmtId="39" fontId="43" fillId="0" borderId="0"/>
  </cellStyleXfs>
  <cellXfs count="21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9" fillId="0" borderId="0" xfId="0" applyFont="1"/>
    <xf numFmtId="0" fontId="0" fillId="0" borderId="2" xfId="0" applyBorder="1"/>
    <xf numFmtId="0" fontId="8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10" fillId="0" borderId="0" xfId="0" applyFont="1"/>
    <xf numFmtId="0" fontId="11" fillId="0" borderId="0" xfId="0" applyFont="1"/>
    <xf numFmtId="1" fontId="10" fillId="0" borderId="0" xfId="0" applyNumberFormat="1" applyFont="1"/>
    <xf numFmtId="0" fontId="9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2" fillId="0" borderId="0" xfId="0" applyFont="1"/>
    <xf numFmtId="1" fontId="12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Border="1"/>
    <xf numFmtId="0" fontId="13" fillId="0" borderId="0" xfId="0" applyFont="1"/>
    <xf numFmtId="1" fontId="13" fillId="0" borderId="0" xfId="0" applyNumberFormat="1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9" fillId="0" borderId="0" xfId="0" applyFont="1"/>
    <xf numFmtId="1" fontId="1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7" fillId="0" borderId="0" xfId="0" applyNumberFormat="1" applyFont="1" applyBorder="1"/>
    <xf numFmtId="0" fontId="20" fillId="0" borderId="1" xfId="0" applyFont="1" applyBorder="1"/>
    <xf numFmtId="0" fontId="14" fillId="0" borderId="0" xfId="0" applyFont="1" applyBorder="1"/>
    <xf numFmtId="1" fontId="19" fillId="0" borderId="0" xfId="0" applyNumberFormat="1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0" fillId="0" borderId="0" xfId="0" applyFill="1" applyBorder="1"/>
    <xf numFmtId="0" fontId="23" fillId="0" borderId="0" xfId="0" applyFont="1"/>
    <xf numFmtId="0" fontId="15" fillId="0" borderId="0" xfId="0" applyFont="1" applyBorder="1"/>
    <xf numFmtId="0" fontId="0" fillId="0" borderId="4" xfId="0" applyBorder="1"/>
    <xf numFmtId="0" fontId="24" fillId="0" borderId="4" xfId="0" applyFont="1" applyBorder="1"/>
    <xf numFmtId="0" fontId="25" fillId="0" borderId="0" xfId="0" applyFont="1"/>
    <xf numFmtId="0" fontId="9" fillId="0" borderId="5" xfId="0" applyFont="1" applyBorder="1" applyAlignment="1">
      <alignment horizontal="left"/>
    </xf>
    <xf numFmtId="0" fontId="0" fillId="0" borderId="5" xfId="0" applyBorder="1"/>
    <xf numFmtId="0" fontId="9" fillId="0" borderId="5" xfId="0" applyFont="1" applyBorder="1" applyAlignment="1">
      <alignment horizontal="right"/>
    </xf>
    <xf numFmtId="0" fontId="26" fillId="0" borderId="0" xfId="0" applyFont="1"/>
    <xf numFmtId="0" fontId="9" fillId="0" borderId="4" xfId="0" applyFont="1" applyBorder="1"/>
    <xf numFmtId="0" fontId="0" fillId="0" borderId="4" xfId="0" applyBorder="1" applyAlignment="1">
      <alignment horizontal="center"/>
    </xf>
    <xf numFmtId="1" fontId="0" fillId="0" borderId="5" xfId="0" applyNumberFormat="1" applyBorder="1"/>
    <xf numFmtId="1" fontId="0" fillId="0" borderId="5" xfId="0" applyNumberFormat="1" applyBorder="1" applyAlignment="1">
      <alignment horizontal="right"/>
    </xf>
    <xf numFmtId="0" fontId="27" fillId="0" borderId="1" xfId="0" applyFont="1" applyBorder="1"/>
    <xf numFmtId="0" fontId="29" fillId="0" borderId="0" xfId="0" applyFont="1"/>
    <xf numFmtId="0" fontId="6" fillId="0" borderId="5" xfId="0" applyFont="1" applyBorder="1"/>
    <xf numFmtId="0" fontId="0" fillId="0" borderId="5" xfId="0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33" fillId="0" borderId="0" xfId="0" applyFont="1"/>
    <xf numFmtId="0" fontId="30" fillId="0" borderId="0" xfId="0" applyFont="1"/>
    <xf numFmtId="0" fontId="30" fillId="0" borderId="2" xfId="0" applyFont="1" applyBorder="1"/>
    <xf numFmtId="1" fontId="20" fillId="0" borderId="0" xfId="0" applyNumberFormat="1" applyFont="1" applyBorder="1" applyAlignment="1">
      <alignment horizontal="center"/>
    </xf>
    <xf numFmtId="0" fontId="34" fillId="0" borderId="2" xfId="0" applyFont="1" applyBorder="1"/>
    <xf numFmtId="0" fontId="21" fillId="0" borderId="0" xfId="0" applyFont="1" applyBorder="1"/>
    <xf numFmtId="0" fontId="28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" fontId="0" fillId="0" borderId="0" xfId="0" applyNumberFormat="1" applyBorder="1"/>
    <xf numFmtId="1" fontId="10" fillId="0" borderId="0" xfId="0" applyNumberFormat="1" applyFont="1" applyBorder="1"/>
    <xf numFmtId="0" fontId="35" fillId="0" borderId="0" xfId="0" applyFont="1"/>
    <xf numFmtId="165" fontId="16" fillId="0" borderId="0" xfId="1" applyNumberFormat="1" applyFont="1" applyBorder="1"/>
    <xf numFmtId="165" fontId="17" fillId="0" borderId="4" xfId="1" applyNumberFormat="1" applyFont="1" applyBorder="1"/>
    <xf numFmtId="165" fontId="18" fillId="0" borderId="2" xfId="1" applyNumberFormat="1" applyFont="1" applyBorder="1"/>
    <xf numFmtId="165" fontId="19" fillId="0" borderId="0" xfId="1" applyNumberFormat="1" applyFont="1" applyBorder="1"/>
    <xf numFmtId="0" fontId="1" fillId="0" borderId="0" xfId="0" applyFont="1" applyFill="1" applyBorder="1" applyAlignme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Border="1"/>
    <xf numFmtId="0" fontId="38" fillId="0" borderId="0" xfId="0" applyFont="1"/>
    <xf numFmtId="0" fontId="38" fillId="0" borderId="0" xfId="0" applyFont="1" applyBorder="1"/>
    <xf numFmtId="9" fontId="36" fillId="0" borderId="0" xfId="2" applyFont="1"/>
    <xf numFmtId="9" fontId="39" fillId="0" borderId="0" xfId="0" applyNumberFormat="1" applyFont="1"/>
    <xf numFmtId="0" fontId="36" fillId="0" borderId="0" xfId="0" applyFont="1" applyBorder="1"/>
    <xf numFmtId="0" fontId="40" fillId="0" borderId="0" xfId="0" applyFont="1"/>
    <xf numFmtId="0" fontId="0" fillId="0" borderId="0" xfId="0" applyFont="1"/>
    <xf numFmtId="0" fontId="30" fillId="2" borderId="0" xfId="0" applyFont="1" applyFill="1"/>
    <xf numFmtId="39" fontId="44" fillId="2" borderId="6" xfId="7" applyFont="1" applyFill="1" applyBorder="1" applyAlignment="1">
      <alignment horizontal="left"/>
    </xf>
    <xf numFmtId="39" fontId="17" fillId="2" borderId="6" xfId="8" applyFont="1" applyFill="1" applyBorder="1"/>
    <xf numFmtId="39" fontId="17" fillId="2" borderId="0" xfId="8" applyFont="1" applyFill="1" applyBorder="1" applyAlignment="1">
      <alignment horizontal="center"/>
    </xf>
    <xf numFmtId="39" fontId="15" fillId="2" borderId="0" xfId="8" applyFont="1" applyFill="1"/>
    <xf numFmtId="0" fontId="15" fillId="2" borderId="0" xfId="0" applyFont="1" applyFill="1"/>
    <xf numFmtId="39" fontId="9" fillId="2" borderId="7" xfId="7" applyFont="1" applyFill="1" applyBorder="1" applyAlignment="1">
      <alignment horizontal="left"/>
    </xf>
    <xf numFmtId="39" fontId="30" fillId="2" borderId="0" xfId="8" applyFont="1" applyFill="1"/>
    <xf numFmtId="0" fontId="39" fillId="2" borderId="0" xfId="8" applyNumberFormat="1" applyFont="1" applyFill="1" applyBorder="1" applyAlignment="1">
      <alignment horizontal="center"/>
    </xf>
    <xf numFmtId="0" fontId="36" fillId="2" borderId="0" xfId="8" applyNumberFormat="1" applyFont="1" applyFill="1"/>
    <xf numFmtId="39" fontId="45" fillId="2" borderId="8" xfId="7" applyFont="1" applyFill="1" applyBorder="1" applyAlignment="1">
      <alignment horizontal="left"/>
    </xf>
    <xf numFmtId="39" fontId="30" fillId="2" borderId="8" xfId="8" applyFont="1" applyFill="1" applyBorder="1"/>
    <xf numFmtId="39" fontId="30" fillId="2" borderId="0" xfId="8" applyFont="1" applyFill="1" applyBorder="1"/>
    <xf numFmtId="39" fontId="30" fillId="2" borderId="9" xfId="7" applyFont="1" applyFill="1" applyBorder="1" applyAlignment="1">
      <alignment horizontal="right"/>
    </xf>
    <xf numFmtId="37" fontId="30" fillId="2" borderId="9" xfId="8" applyNumberFormat="1" applyFont="1" applyFill="1" applyBorder="1" applyAlignment="1" applyProtection="1">
      <alignment horizontal="center"/>
    </xf>
    <xf numFmtId="37" fontId="30" fillId="2" borderId="0" xfId="8" applyNumberFormat="1" applyFont="1" applyFill="1" applyBorder="1" applyProtection="1"/>
    <xf numFmtId="39" fontId="45" fillId="2" borderId="9" xfId="7" applyFont="1" applyFill="1" applyBorder="1" applyAlignment="1">
      <alignment horizontal="left"/>
    </xf>
    <xf numFmtId="39" fontId="9" fillId="2" borderId="0" xfId="8" applyFont="1" applyFill="1" applyBorder="1" applyAlignment="1">
      <alignment horizontal="center"/>
    </xf>
    <xf numFmtId="0" fontId="30" fillId="2" borderId="9" xfId="0" applyFont="1" applyFill="1" applyBorder="1"/>
    <xf numFmtId="39" fontId="30" fillId="2" borderId="10" xfId="7" applyFont="1" applyFill="1" applyBorder="1" applyAlignment="1">
      <alignment horizontal="right"/>
    </xf>
    <xf numFmtId="37" fontId="30" fillId="2" borderId="10" xfId="8" applyNumberFormat="1" applyFont="1" applyFill="1" applyBorder="1" applyAlignment="1" applyProtection="1">
      <alignment horizontal="center"/>
    </xf>
    <xf numFmtId="39" fontId="30" fillId="2" borderId="11" xfId="7" applyFont="1" applyFill="1" applyBorder="1" applyAlignment="1">
      <alignment horizontal="right"/>
    </xf>
    <xf numFmtId="37" fontId="30" fillId="2" borderId="12" xfId="8" applyNumberFormat="1" applyFont="1" applyFill="1" applyBorder="1" applyAlignment="1" applyProtection="1">
      <alignment horizontal="center"/>
    </xf>
    <xf numFmtId="39" fontId="30" fillId="2" borderId="6" xfId="7" applyFont="1" applyFill="1" applyBorder="1" applyAlignment="1">
      <alignment horizontal="left"/>
    </xf>
    <xf numFmtId="166" fontId="9" fillId="2" borderId="6" xfId="8" applyNumberFormat="1" applyFont="1" applyFill="1" applyBorder="1" applyAlignment="1" applyProtection="1">
      <alignment horizontal="center"/>
    </xf>
    <xf numFmtId="39" fontId="30" fillId="2" borderId="0" xfId="8" applyFont="1" applyFill="1" applyBorder="1" applyAlignment="1">
      <alignment horizontal="left"/>
    </xf>
    <xf numFmtId="37" fontId="30" fillId="2" borderId="0" xfId="8" applyNumberFormat="1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46" fillId="0" borderId="0" xfId="0" applyFont="1"/>
    <xf numFmtId="0" fontId="47" fillId="0" borderId="0" xfId="0" applyFont="1"/>
    <xf numFmtId="167" fontId="20" fillId="0" borderId="0" xfId="0" applyNumberFormat="1" applyFont="1" applyBorder="1" applyAlignment="1">
      <alignment horizontal="center"/>
    </xf>
    <xf numFmtId="0" fontId="48" fillId="0" borderId="0" xfId="0" applyFont="1"/>
    <xf numFmtId="0" fontId="4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0" fillId="0" borderId="0" xfId="0" applyFont="1"/>
    <xf numFmtId="0" fontId="50" fillId="0" borderId="0" xfId="0" applyFont="1" applyBorder="1" applyAlignment="1">
      <alignment horizontal="center"/>
    </xf>
    <xf numFmtId="0" fontId="49" fillId="0" borderId="3" xfId="0" applyFont="1" applyBorder="1"/>
    <xf numFmtId="168" fontId="0" fillId="0" borderId="0" xfId="0" applyNumberFormat="1"/>
    <xf numFmtId="165" fontId="0" fillId="0" borderId="0" xfId="0" applyNumberFormat="1"/>
    <xf numFmtId="168" fontId="0" fillId="0" borderId="1" xfId="0" applyNumberFormat="1" applyBorder="1"/>
    <xf numFmtId="0" fontId="0" fillId="0" borderId="3" xfId="0" applyBorder="1"/>
    <xf numFmtId="1" fontId="0" fillId="0" borderId="3" xfId="0" applyNumberFormat="1" applyBorder="1"/>
    <xf numFmtId="165" fontId="12" fillId="0" borderId="0" xfId="0" applyNumberFormat="1" applyFont="1"/>
    <xf numFmtId="0" fontId="36" fillId="0" borderId="1" xfId="0" applyFont="1" applyBorder="1"/>
    <xf numFmtId="0" fontId="36" fillId="0" borderId="5" xfId="0" applyFont="1" applyBorder="1"/>
    <xf numFmtId="0" fontId="6" fillId="0" borderId="4" xfId="0" applyFont="1" applyBorder="1"/>
    <xf numFmtId="0" fontId="9" fillId="0" borderId="3" xfId="0" applyFont="1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4" fillId="0" borderId="18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0" borderId="21" xfId="0" applyBorder="1"/>
    <xf numFmtId="0" fontId="34" fillId="0" borderId="18" xfId="0" applyFont="1" applyFill="1" applyBorder="1" applyAlignment="1">
      <alignment horizontal="center"/>
    </xf>
    <xf numFmtId="0" fontId="51" fillId="0" borderId="0" xfId="0" applyFont="1"/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49" fillId="0" borderId="20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right"/>
    </xf>
    <xf numFmtId="165" fontId="5" fillId="0" borderId="15" xfId="0" applyNumberFormat="1" applyFont="1" applyBorder="1" applyAlignment="1"/>
    <xf numFmtId="1" fontId="52" fillId="0" borderId="0" xfId="0" applyNumberFormat="1" applyFont="1"/>
    <xf numFmtId="0" fontId="9" fillId="0" borderId="0" xfId="0" applyFont="1" applyAlignment="1">
      <alignment horizontal="center"/>
    </xf>
    <xf numFmtId="0" fontId="53" fillId="0" borderId="0" xfId="0" applyFont="1"/>
    <xf numFmtId="0" fontId="54" fillId="0" borderId="0" xfId="0" applyFont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3" fillId="0" borderId="1" xfId="0" applyFont="1" applyBorder="1" applyAlignment="1">
      <alignment horizontal="center"/>
    </xf>
    <xf numFmtId="0" fontId="57" fillId="0" borderId="0" xfId="0" applyFont="1"/>
    <xf numFmtId="0" fontId="58" fillId="0" borderId="0" xfId="0" applyFont="1"/>
    <xf numFmtId="1" fontId="53" fillId="0" borderId="0" xfId="0" applyNumberFormat="1" applyFont="1"/>
    <xf numFmtId="1" fontId="59" fillId="0" borderId="0" xfId="0" applyNumberFormat="1" applyFont="1"/>
    <xf numFmtId="0" fontId="60" fillId="0" borderId="0" xfId="0" applyFont="1"/>
    <xf numFmtId="1" fontId="59" fillId="0" borderId="0" xfId="0" applyNumberFormat="1" applyFont="1" applyAlignment="1">
      <alignment horizontal="center"/>
    </xf>
    <xf numFmtId="0" fontId="50" fillId="0" borderId="20" xfId="0" applyFont="1" applyBorder="1" applyAlignment="1">
      <alignment horizontal="center"/>
    </xf>
    <xf numFmtId="0" fontId="49" fillId="0" borderId="0" xfId="0" applyFont="1" applyBorder="1"/>
    <xf numFmtId="1" fontId="60" fillId="0" borderId="0" xfId="0" applyNumberFormat="1" applyFont="1"/>
  </cellXfs>
  <cellStyles count="9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4 2" xfId="7"/>
    <cellStyle name="Normal 4 4" xfId="8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0"/>
  <sheetViews>
    <sheetView tabSelected="1" zoomScale="70" zoomScaleNormal="70" zoomScalePageLayoutView="150" workbookViewId="0">
      <selection activeCell="V10" sqref="V10"/>
    </sheetView>
  </sheetViews>
  <sheetFormatPr defaultColWidth="8.85546875" defaultRowHeight="12.75"/>
  <cols>
    <col min="1" max="1" width="16.42578125" customWidth="1"/>
    <col min="5" max="5" width="8.28515625" customWidth="1"/>
    <col min="6" max="6" width="12.42578125" bestFit="1" customWidth="1"/>
    <col min="7" max="7" width="15.28515625" customWidth="1"/>
    <col min="8" max="8" width="9.85546875" style="108" customWidth="1"/>
    <col min="9" max="9" width="10" customWidth="1"/>
    <col min="10" max="10" width="13.28515625" customWidth="1"/>
    <col min="13" max="13" width="10.5703125" customWidth="1"/>
    <col min="15" max="15" width="11.85546875" customWidth="1"/>
    <col min="18" max="18" width="17.5703125" customWidth="1"/>
    <col min="19" max="19" width="12.28515625" bestFit="1" customWidth="1"/>
    <col min="20" max="20" width="15" bestFit="1" customWidth="1"/>
    <col min="22" max="24" width="9.140625" bestFit="1" customWidth="1"/>
    <col min="25" max="25" width="11.5703125" bestFit="1" customWidth="1"/>
    <col min="26" max="27" width="9.140625" bestFit="1" customWidth="1"/>
    <col min="29" max="29" width="14.28515625" bestFit="1" customWidth="1"/>
    <col min="34" max="34" width="12" customWidth="1"/>
  </cols>
  <sheetData>
    <row r="1" spans="1:11">
      <c r="A1" s="150"/>
    </row>
    <row r="2" spans="1:11">
      <c r="A2" s="150"/>
    </row>
    <row r="3" spans="1:11">
      <c r="A3" s="150"/>
      <c r="K3" s="96"/>
    </row>
    <row r="4" spans="1:11">
      <c r="A4" s="150"/>
    </row>
    <row r="5" spans="1:11">
      <c r="A5" s="150"/>
    </row>
    <row r="6" spans="1:11" ht="27.75">
      <c r="A6" s="80" t="s">
        <v>174</v>
      </c>
    </row>
    <row r="7" spans="1:11" ht="15.75">
      <c r="A7" s="34" t="s">
        <v>392</v>
      </c>
    </row>
    <row r="10" spans="1:11" ht="25.5">
      <c r="A10" s="81" t="s">
        <v>456</v>
      </c>
    </row>
    <row r="11" spans="1:11" ht="25.5">
      <c r="A11" s="81"/>
    </row>
    <row r="12" spans="1:11" ht="19.5">
      <c r="A12" s="101"/>
      <c r="B12" s="101"/>
      <c r="C12" s="101"/>
      <c r="D12" s="101"/>
      <c r="E12" s="101"/>
      <c r="F12" s="101"/>
      <c r="G12" s="101"/>
    </row>
    <row r="13" spans="1:11" s="4" customFormat="1" ht="15">
      <c r="A13" s="52" t="s">
        <v>151</v>
      </c>
      <c r="B13" s="3"/>
      <c r="C13" s="3"/>
      <c r="G13" s="3"/>
      <c r="H13" s="109"/>
    </row>
    <row r="14" spans="1:11" s="6" customFormat="1" ht="10.5">
      <c r="A14" s="5" t="s">
        <v>0</v>
      </c>
      <c r="B14" s="5"/>
      <c r="C14" s="5"/>
      <c r="D14" s="57"/>
      <c r="E14" s="58" t="s">
        <v>1</v>
      </c>
      <c r="F14" s="58" t="s">
        <v>2</v>
      </c>
      <c r="G14" s="49" t="s">
        <v>3</v>
      </c>
      <c r="H14" s="57" t="s">
        <v>395</v>
      </c>
    </row>
    <row r="15" spans="1:11" s="7" customFormat="1">
      <c r="D15" s="8"/>
      <c r="E15" s="50"/>
      <c r="F15" s="50"/>
      <c r="G15" s="50"/>
      <c r="H15" s="57" t="s">
        <v>404</v>
      </c>
    </row>
    <row r="16" spans="1:11" s="7" customFormat="1">
      <c r="A16" s="7" t="s">
        <v>196</v>
      </c>
      <c r="D16" s="8"/>
      <c r="E16" s="50">
        <v>4</v>
      </c>
      <c r="F16" s="50">
        <v>1</v>
      </c>
      <c r="G16" s="50">
        <f t="shared" ref="G16:G26" si="0">E16*F16</f>
        <v>4</v>
      </c>
      <c r="H16" s="50">
        <f>E16*2</f>
        <v>8</v>
      </c>
    </row>
    <row r="17" spans="1:8" s="7" customFormat="1">
      <c r="A17" s="7" t="s">
        <v>190</v>
      </c>
      <c r="D17" s="8"/>
      <c r="E17" s="50">
        <v>34</v>
      </c>
      <c r="F17" s="50">
        <v>1</v>
      </c>
      <c r="G17" s="50">
        <f t="shared" si="0"/>
        <v>34</v>
      </c>
      <c r="H17" s="50">
        <f>E17</f>
        <v>34</v>
      </c>
    </row>
    <row r="18" spans="1:8" s="7" customFormat="1">
      <c r="A18" s="7" t="s">
        <v>4</v>
      </c>
      <c r="D18" s="8"/>
      <c r="E18" s="50">
        <v>30</v>
      </c>
      <c r="F18" s="50">
        <v>2</v>
      </c>
      <c r="G18" s="50">
        <f t="shared" si="0"/>
        <v>60</v>
      </c>
      <c r="H18" s="50">
        <f>E18</f>
        <v>30</v>
      </c>
    </row>
    <row r="19" spans="1:8" s="7" customFormat="1">
      <c r="A19" s="7" t="s">
        <v>267</v>
      </c>
      <c r="D19" s="8"/>
      <c r="E19" s="50">
        <v>4</v>
      </c>
      <c r="F19" s="50">
        <v>5</v>
      </c>
      <c r="G19" s="50">
        <f t="shared" si="0"/>
        <v>20</v>
      </c>
      <c r="H19" s="50">
        <f>E19*2</f>
        <v>8</v>
      </c>
    </row>
    <row r="20" spans="1:8" s="7" customFormat="1">
      <c r="A20" s="7" t="s">
        <v>192</v>
      </c>
      <c r="D20" s="8"/>
      <c r="E20" s="50">
        <v>0</v>
      </c>
      <c r="F20" s="50">
        <v>1</v>
      </c>
      <c r="G20" s="50">
        <f t="shared" si="0"/>
        <v>0</v>
      </c>
      <c r="H20" s="50"/>
    </row>
    <row r="21" spans="1:8" s="7" customFormat="1">
      <c r="A21" s="7" t="s">
        <v>194</v>
      </c>
      <c r="D21" s="8"/>
      <c r="E21" s="50">
        <v>1</v>
      </c>
      <c r="F21" s="50">
        <v>16</v>
      </c>
      <c r="G21" s="50">
        <f t="shared" si="0"/>
        <v>16</v>
      </c>
      <c r="H21" s="50"/>
    </row>
    <row r="22" spans="1:8" s="7" customFormat="1">
      <c r="A22" s="7" t="s">
        <v>193</v>
      </c>
      <c r="D22" s="8"/>
      <c r="E22" s="50">
        <v>1</v>
      </c>
      <c r="F22" s="50">
        <v>16</v>
      </c>
      <c r="G22" s="50">
        <f t="shared" si="0"/>
        <v>16</v>
      </c>
      <c r="H22" s="50"/>
    </row>
    <row r="23" spans="1:8" s="7" customFormat="1" ht="11.25" customHeight="1">
      <c r="A23" s="7" t="s">
        <v>195</v>
      </c>
      <c r="D23" s="8"/>
      <c r="E23" s="50">
        <v>1</v>
      </c>
      <c r="F23" s="50">
        <v>16</v>
      </c>
      <c r="G23" s="50">
        <f t="shared" si="0"/>
        <v>16</v>
      </c>
      <c r="H23" s="50"/>
    </row>
    <row r="24" spans="1:8" s="7" customFormat="1" ht="11.25" customHeight="1">
      <c r="A24" s="7" t="s">
        <v>191</v>
      </c>
      <c r="D24" s="8"/>
      <c r="E24" s="50">
        <v>0</v>
      </c>
      <c r="F24" s="50">
        <v>6</v>
      </c>
      <c r="G24" s="50">
        <f t="shared" si="0"/>
        <v>0</v>
      </c>
      <c r="H24" s="50"/>
    </row>
    <row r="25" spans="1:8" s="7" customFormat="1">
      <c r="A25" s="7" t="s">
        <v>269</v>
      </c>
      <c r="D25" s="8"/>
      <c r="E25" s="50">
        <v>1</v>
      </c>
      <c r="F25" s="50">
        <v>16</v>
      </c>
      <c r="G25" s="50">
        <f t="shared" si="0"/>
        <v>16</v>
      </c>
      <c r="H25" s="50"/>
    </row>
    <row r="26" spans="1:8" s="7" customFormat="1">
      <c r="A26" s="36" t="s">
        <v>268</v>
      </c>
      <c r="B26" s="36"/>
      <c r="C26" s="36"/>
      <c r="D26" s="36"/>
      <c r="E26" s="37">
        <v>1</v>
      </c>
      <c r="F26" s="37">
        <v>8</v>
      </c>
      <c r="G26" s="37">
        <f t="shared" si="0"/>
        <v>8</v>
      </c>
      <c r="H26" s="50"/>
    </row>
    <row r="27" spans="1:8" s="8" customFormat="1">
      <c r="A27" s="52" t="s">
        <v>152</v>
      </c>
      <c r="B27" s="36"/>
      <c r="C27" s="36"/>
      <c r="D27" s="36"/>
      <c r="E27" s="36"/>
      <c r="F27" s="37"/>
      <c r="G27" s="59">
        <f>SUM(G16:G26)</f>
        <v>190</v>
      </c>
      <c r="H27" s="155">
        <f>SUM(H16:H19)</f>
        <v>80</v>
      </c>
    </row>
    <row r="28" spans="1:8" s="8" customFormat="1">
      <c r="A28" s="82"/>
      <c r="F28" s="50"/>
      <c r="G28" s="83" t="s">
        <v>429</v>
      </c>
      <c r="H28" s="111"/>
    </row>
    <row r="29" spans="1:8" s="8" customFormat="1">
      <c r="A29" s="82"/>
      <c r="F29" s="50"/>
      <c r="G29" s="83"/>
      <c r="H29" s="111"/>
    </row>
    <row r="30" spans="1:8" s="8" customFormat="1">
      <c r="A30" s="82" t="s">
        <v>247</v>
      </c>
      <c r="B30" s="8" t="s">
        <v>383</v>
      </c>
      <c r="F30" s="50"/>
      <c r="G30" s="87">
        <f>G66/G27</f>
        <v>1144.3629473684209</v>
      </c>
      <c r="H30" s="87" t="s">
        <v>276</v>
      </c>
    </row>
    <row r="31" spans="1:8" s="8" customFormat="1">
      <c r="A31" s="82"/>
      <c r="B31" s="8" t="s">
        <v>394</v>
      </c>
      <c r="F31" s="50"/>
      <c r="G31" s="87"/>
      <c r="H31" s="87"/>
    </row>
    <row r="32" spans="1:8" s="8" customFormat="1">
      <c r="A32" s="82"/>
      <c r="F32" s="50"/>
      <c r="G32" s="87"/>
      <c r="H32" s="87"/>
    </row>
    <row r="33" spans="1:35" s="8" customFormat="1">
      <c r="A33" s="82" t="s">
        <v>247</v>
      </c>
      <c r="B33" s="8" t="s">
        <v>384</v>
      </c>
      <c r="D33" s="151" t="s">
        <v>0</v>
      </c>
      <c r="F33" s="50"/>
      <c r="G33" s="87">
        <f>G66/(G27+D38)</f>
        <v>929.18358974358966</v>
      </c>
      <c r="H33" s="87" t="s">
        <v>393</v>
      </c>
    </row>
    <row r="34" spans="1:35" s="8" customFormat="1">
      <c r="A34" s="7" t="s">
        <v>385</v>
      </c>
      <c r="D34" s="50">
        <f>E335</f>
        <v>16</v>
      </c>
      <c r="F34" s="50"/>
      <c r="G34" s="87"/>
      <c r="H34" s="87"/>
    </row>
    <row r="35" spans="1:35" s="8" customFormat="1">
      <c r="A35" s="7" t="s">
        <v>249</v>
      </c>
      <c r="D35" s="50">
        <f>E144</f>
        <v>8</v>
      </c>
      <c r="F35" s="50"/>
      <c r="G35" s="87"/>
      <c r="H35" s="87"/>
    </row>
    <row r="36" spans="1:35" s="8" customFormat="1">
      <c r="A36" s="7" t="s">
        <v>386</v>
      </c>
      <c r="D36" s="50">
        <f>E224</f>
        <v>8</v>
      </c>
      <c r="F36" s="50"/>
      <c r="G36" s="87"/>
      <c r="H36" s="87"/>
    </row>
    <row r="37" spans="1:35" s="8" customFormat="1" ht="13.5" thickBot="1">
      <c r="A37" s="7" t="s">
        <v>387</v>
      </c>
      <c r="D37" s="152">
        <f>E333</f>
        <v>12</v>
      </c>
      <c r="F37" s="50"/>
      <c r="G37" s="87"/>
      <c r="H37" s="87"/>
    </row>
    <row r="38" spans="1:35" s="8" customFormat="1">
      <c r="A38" s="153" t="s">
        <v>21</v>
      </c>
      <c r="D38" s="154">
        <f>SUM(D34:D37)</f>
        <v>44</v>
      </c>
      <c r="F38" s="50"/>
      <c r="G38" s="87"/>
      <c r="H38" s="87"/>
    </row>
    <row r="39" spans="1:35" s="8" customFormat="1" ht="15.75">
      <c r="F39" s="50"/>
      <c r="G39" s="83"/>
      <c r="H39" s="111"/>
      <c r="AC39" s="175" t="s">
        <v>454</v>
      </c>
    </row>
    <row r="40" spans="1:35" s="8" customFormat="1" ht="19.5">
      <c r="A40" s="82"/>
      <c r="G40" s="149"/>
      <c r="H40" s="111"/>
      <c r="I40" s="203" t="s">
        <v>420</v>
      </c>
      <c r="Y40" s="175"/>
      <c r="AC40" s="175" t="s">
        <v>453</v>
      </c>
      <c r="AG40" s="214" t="s">
        <v>442</v>
      </c>
    </row>
    <row r="41" spans="1:35" s="7" customFormat="1" ht="23.25">
      <c r="A41" s="84" t="s">
        <v>166</v>
      </c>
      <c r="B41"/>
      <c r="C41"/>
      <c r="D41"/>
      <c r="E41"/>
      <c r="F41"/>
      <c r="G41" s="2"/>
      <c r="H41" s="110"/>
      <c r="M41" s="84" t="s">
        <v>405</v>
      </c>
      <c r="N41"/>
      <c r="O41"/>
      <c r="P41"/>
      <c r="Q41"/>
      <c r="R41"/>
      <c r="S41" s="175" t="s">
        <v>422</v>
      </c>
      <c r="T41" s="175" t="s">
        <v>449</v>
      </c>
      <c r="U41" s="175" t="s">
        <v>451</v>
      </c>
      <c r="V41"/>
      <c r="W41"/>
      <c r="X41"/>
      <c r="Y41" s="175" t="s">
        <v>450</v>
      </c>
      <c r="Z41" s="175" t="s">
        <v>450</v>
      </c>
      <c r="AA41" s="175" t="s">
        <v>426</v>
      </c>
      <c r="AC41" s="175" t="s">
        <v>433</v>
      </c>
      <c r="AD41" s="175" t="s">
        <v>427</v>
      </c>
      <c r="AE41"/>
      <c r="AF41"/>
      <c r="AG41"/>
      <c r="AH41" s="205" t="s">
        <v>425</v>
      </c>
    </row>
    <row r="42" spans="1:35" s="7" customFormat="1" ht="18">
      <c r="A42" s="47"/>
      <c r="B42"/>
      <c r="C42"/>
      <c r="D42"/>
      <c r="E42"/>
      <c r="F42"/>
      <c r="G42" s="2"/>
      <c r="H42" s="110"/>
      <c r="M42" s="47"/>
      <c r="N42"/>
      <c r="O42"/>
      <c r="P42"/>
      <c r="Q42"/>
      <c r="R42" s="204" t="s">
        <v>423</v>
      </c>
      <c r="S42" s="201">
        <v>0.75</v>
      </c>
      <c r="T42" s="201"/>
      <c r="U42" s="201">
        <v>3.45</v>
      </c>
      <c r="V42" s="201">
        <v>3.45</v>
      </c>
      <c r="W42" s="201">
        <v>3.45</v>
      </c>
      <c r="X42" s="201">
        <v>3.45</v>
      </c>
      <c r="Y42" s="201">
        <v>3.45</v>
      </c>
      <c r="Z42" s="201">
        <v>3.45</v>
      </c>
      <c r="AA42" s="201">
        <v>4.5</v>
      </c>
      <c r="AB42" s="201">
        <v>3.15</v>
      </c>
      <c r="AC42" s="201">
        <v>3.15</v>
      </c>
      <c r="AD42" s="201">
        <v>3.15</v>
      </c>
      <c r="AE42" s="201">
        <v>3.15</v>
      </c>
      <c r="AF42" s="201">
        <v>3.15</v>
      </c>
      <c r="AG42" s="201">
        <v>3.15</v>
      </c>
      <c r="AH42" s="206">
        <f>SUM(S42:AG42)</f>
        <v>44.849999999999994</v>
      </c>
      <c r="AI42" s="153" t="s">
        <v>424</v>
      </c>
    </row>
    <row r="43" spans="1:35">
      <c r="G43" s="9"/>
      <c r="H43" s="162"/>
      <c r="I43" s="9"/>
      <c r="J43" s="9"/>
      <c r="M43" s="165" t="s">
        <v>406</v>
      </c>
      <c r="N43" s="159"/>
      <c r="O43" s="159"/>
      <c r="P43" s="159"/>
      <c r="Q43" s="159"/>
      <c r="R43" s="166"/>
      <c r="S43" s="171" t="s">
        <v>396</v>
      </c>
      <c r="T43" s="171" t="s">
        <v>443</v>
      </c>
      <c r="U43" s="171" t="s">
        <v>407</v>
      </c>
      <c r="V43" s="171" t="s">
        <v>408</v>
      </c>
      <c r="W43" s="172" t="s">
        <v>409</v>
      </c>
      <c r="X43" s="171" t="s">
        <v>410</v>
      </c>
      <c r="Y43" s="171" t="s">
        <v>411</v>
      </c>
      <c r="Z43" s="171" t="s">
        <v>412</v>
      </c>
      <c r="AA43" s="171" t="s">
        <v>413</v>
      </c>
      <c r="AB43" s="171" t="s">
        <v>415</v>
      </c>
      <c r="AC43" s="171" t="s">
        <v>414</v>
      </c>
      <c r="AD43" s="171" t="s">
        <v>416</v>
      </c>
      <c r="AE43" s="171" t="s">
        <v>417</v>
      </c>
      <c r="AF43" s="171" t="s">
        <v>418</v>
      </c>
      <c r="AG43" s="171" t="s">
        <v>419</v>
      </c>
      <c r="AH43" s="174" t="s">
        <v>21</v>
      </c>
      <c r="AI43" s="174" t="s">
        <v>431</v>
      </c>
    </row>
    <row r="44" spans="1:35" ht="15.75" thickBot="1">
      <c r="A44" s="68" t="s">
        <v>5</v>
      </c>
      <c r="B44" s="69"/>
      <c r="C44" s="69"/>
      <c r="D44" s="69"/>
      <c r="E44" s="69"/>
      <c r="F44" s="69"/>
      <c r="G44" s="70" t="s">
        <v>277</v>
      </c>
      <c r="H44" s="163"/>
      <c r="I44" s="78" t="s">
        <v>396</v>
      </c>
      <c r="J44" s="78" t="s">
        <v>397</v>
      </c>
      <c r="M44" s="68" t="s">
        <v>5</v>
      </c>
      <c r="N44" s="69"/>
      <c r="O44" s="69"/>
      <c r="P44" s="69"/>
      <c r="Q44" s="69"/>
      <c r="R44" s="167"/>
      <c r="S44" s="176"/>
      <c r="T44" s="176"/>
      <c r="U44" s="176"/>
      <c r="V44" s="176"/>
      <c r="W44" s="177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8"/>
    </row>
    <row r="45" spans="1:35">
      <c r="G45" s="2"/>
      <c r="I45" s="164" t="s">
        <v>400</v>
      </c>
      <c r="J45" s="164" t="s">
        <v>399</v>
      </c>
      <c r="R45" s="168"/>
      <c r="S45" s="179"/>
      <c r="T45" s="179"/>
      <c r="U45" s="179"/>
      <c r="V45" s="179"/>
      <c r="W45" s="180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80"/>
    </row>
    <row r="46" spans="1:35" ht="14.25">
      <c r="A46" s="45" t="s">
        <v>119</v>
      </c>
      <c r="G46" s="97">
        <f>G97</f>
        <v>13164</v>
      </c>
      <c r="H46" s="112">
        <f t="shared" ref="H46:H63" si="1">G46/$G$64</f>
        <v>6.7809182364667528E-2</v>
      </c>
      <c r="M46" s="45" t="s">
        <v>119</v>
      </c>
      <c r="R46" s="168"/>
      <c r="S46" s="181"/>
      <c r="T46" s="181"/>
      <c r="U46" s="183">
        <v>8000</v>
      </c>
      <c r="V46" s="183">
        <v>6000</v>
      </c>
      <c r="W46" s="195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99">
        <f>SUM(U46:AG46)</f>
        <v>14000</v>
      </c>
    </row>
    <row r="47" spans="1:35" ht="14.25">
      <c r="A47" s="45" t="s">
        <v>161</v>
      </c>
      <c r="G47" s="97">
        <f>G126</f>
        <v>3620.5</v>
      </c>
      <c r="H47" s="112">
        <f t="shared" si="1"/>
        <v>1.8649585593381857E-2</v>
      </c>
      <c r="M47" s="45" t="s">
        <v>161</v>
      </c>
      <c r="R47" s="168"/>
      <c r="S47" s="181"/>
      <c r="T47" s="181"/>
      <c r="U47" s="183">
        <f>G47</f>
        <v>3620.5</v>
      </c>
      <c r="V47" s="181"/>
      <c r="W47" s="182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99">
        <f>SUM(U47:AG47)</f>
        <v>3620.5</v>
      </c>
    </row>
    <row r="48" spans="1:35" ht="14.25">
      <c r="A48" s="45" t="s">
        <v>444</v>
      </c>
      <c r="G48" s="97">
        <f>G162</f>
        <v>17394</v>
      </c>
      <c r="H48" s="112">
        <f t="shared" si="1"/>
        <v>8.9598368129066158E-2</v>
      </c>
      <c r="M48" s="45" t="s">
        <v>444</v>
      </c>
      <c r="R48" s="168"/>
      <c r="S48" s="181"/>
      <c r="T48" s="181">
        <v>4500</v>
      </c>
      <c r="U48" s="181"/>
      <c r="V48" s="183">
        <v>7000</v>
      </c>
      <c r="W48" s="195">
        <v>13000</v>
      </c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2">
        <f>SUM(U48:AG48)</f>
        <v>20000</v>
      </c>
    </row>
    <row r="49" spans="1:35" ht="14.25">
      <c r="A49" s="45" t="s">
        <v>250</v>
      </c>
      <c r="G49" s="97">
        <f>G184</f>
        <v>1787.5</v>
      </c>
      <c r="H49" s="112">
        <f t="shared" si="1"/>
        <v>9.2076050954757824E-3</v>
      </c>
      <c r="M49" s="45" t="s">
        <v>250</v>
      </c>
      <c r="R49" s="168"/>
      <c r="S49" s="181"/>
      <c r="T49" s="181"/>
      <c r="U49" s="181"/>
      <c r="V49" s="183"/>
      <c r="W49" s="195"/>
      <c r="X49" s="183">
        <f>G49</f>
        <v>1787.5</v>
      </c>
      <c r="Y49" s="181"/>
      <c r="Z49" s="181"/>
      <c r="AA49" s="181"/>
      <c r="AB49" s="181"/>
      <c r="AC49" s="181"/>
      <c r="AD49" s="181"/>
      <c r="AE49" s="181"/>
      <c r="AF49" s="181"/>
      <c r="AG49" s="181"/>
      <c r="AH49" s="194">
        <f>SUM(U49:AG49)</f>
        <v>1787.5</v>
      </c>
    </row>
    <row r="50" spans="1:35" ht="14.25">
      <c r="A50" s="45" t="s">
        <v>120</v>
      </c>
      <c r="G50" s="97">
        <f>G215</f>
        <v>5075</v>
      </c>
      <c r="H50" s="112">
        <f t="shared" si="1"/>
        <v>2.6141871809532639E-2</v>
      </c>
      <c r="I50" s="157"/>
      <c r="M50" s="45" t="s">
        <v>120</v>
      </c>
      <c r="R50" s="168"/>
      <c r="S50" s="183"/>
      <c r="T50" s="183"/>
      <c r="U50" s="181"/>
      <c r="V50" s="181"/>
      <c r="W50" s="195"/>
      <c r="X50" s="183">
        <f>G50</f>
        <v>5075</v>
      </c>
      <c r="Y50" s="181"/>
      <c r="Z50" s="181"/>
      <c r="AA50" s="181"/>
      <c r="AB50" s="181"/>
      <c r="AC50" s="181"/>
      <c r="AD50" s="181"/>
      <c r="AE50" s="181"/>
      <c r="AF50" s="181"/>
      <c r="AG50" s="181"/>
      <c r="AH50" s="199">
        <f>SUM(S50:AG50)</f>
        <v>5075</v>
      </c>
    </row>
    <row r="51" spans="1:35" ht="14.25">
      <c r="A51" s="45" t="s">
        <v>198</v>
      </c>
      <c r="G51" s="97">
        <f>G232</f>
        <v>1924</v>
      </c>
      <c r="H51" s="112">
        <f t="shared" si="1"/>
        <v>9.9107313027666597E-3</v>
      </c>
      <c r="M51" s="45" t="s">
        <v>198</v>
      </c>
      <c r="R51" s="168"/>
      <c r="S51" s="181"/>
      <c r="T51" s="181"/>
      <c r="U51" s="181"/>
      <c r="V51" s="181"/>
      <c r="W51" s="195"/>
      <c r="X51" s="183">
        <f>G51</f>
        <v>1924</v>
      </c>
      <c r="Y51" s="183"/>
      <c r="Z51" s="181"/>
      <c r="AA51" s="181"/>
      <c r="AB51" s="181"/>
      <c r="AC51" s="181"/>
      <c r="AD51" s="181"/>
      <c r="AE51" s="181"/>
      <c r="AF51" s="181"/>
      <c r="AG51" s="181"/>
      <c r="AH51" s="182">
        <f>SUM(U51:AG51)</f>
        <v>1924</v>
      </c>
    </row>
    <row r="52" spans="1:35" ht="14.25">
      <c r="A52" s="45" t="s">
        <v>157</v>
      </c>
      <c r="G52" s="97">
        <f>G351</f>
        <v>11427</v>
      </c>
      <c r="H52" s="112">
        <f t="shared" si="1"/>
        <v>5.8861708210350638E-2</v>
      </c>
      <c r="M52" s="45" t="s">
        <v>157</v>
      </c>
      <c r="R52" s="168"/>
      <c r="S52" s="181"/>
      <c r="T52" s="181"/>
      <c r="U52" s="181"/>
      <c r="V52" s="181"/>
      <c r="W52" s="182"/>
      <c r="X52" s="181"/>
      <c r="Y52" s="181"/>
      <c r="Z52" s="181"/>
      <c r="AA52" s="183">
        <f>G52</f>
        <v>11427</v>
      </c>
      <c r="AB52" s="183" t="s">
        <v>428</v>
      </c>
      <c r="AC52" s="181"/>
      <c r="AD52" s="181"/>
      <c r="AE52" s="181"/>
      <c r="AF52" s="181"/>
      <c r="AG52" s="181"/>
      <c r="AH52" s="182">
        <f t="shared" ref="AH52:AH58" si="2">SUM(S52:AG52)</f>
        <v>11427</v>
      </c>
    </row>
    <row r="53" spans="1:35" ht="14.25">
      <c r="A53" s="45" t="s">
        <v>447</v>
      </c>
      <c r="G53" s="97">
        <f>G375</f>
        <v>2769</v>
      </c>
      <c r="H53" s="112">
        <f t="shared" si="1"/>
        <v>1.4263417347900665E-2</v>
      </c>
      <c r="M53" s="45" t="s">
        <v>447</v>
      </c>
      <c r="R53" s="168"/>
      <c r="S53" s="181"/>
      <c r="T53" s="181"/>
      <c r="U53" s="181"/>
      <c r="V53" s="181"/>
      <c r="W53" s="182"/>
      <c r="X53" s="183"/>
      <c r="Y53" s="213"/>
      <c r="Z53" s="183">
        <f>G53</f>
        <v>2769</v>
      </c>
      <c r="AA53" s="183"/>
      <c r="AB53" s="181"/>
      <c r="AC53" s="181"/>
      <c r="AD53" s="181"/>
      <c r="AE53" s="181"/>
      <c r="AF53" s="181"/>
      <c r="AG53" s="181"/>
      <c r="AH53" s="182">
        <f t="shared" si="2"/>
        <v>2769</v>
      </c>
    </row>
    <row r="54" spans="1:35" ht="14.25">
      <c r="A54" s="45" t="s">
        <v>448</v>
      </c>
      <c r="G54" s="97">
        <v>1600</v>
      </c>
      <c r="H54" s="112"/>
      <c r="M54" s="45" t="s">
        <v>448</v>
      </c>
      <c r="R54" s="168"/>
      <c r="S54" s="181"/>
      <c r="T54" s="181"/>
      <c r="U54" s="181"/>
      <c r="V54" s="181"/>
      <c r="W54" s="182"/>
      <c r="X54" s="183"/>
      <c r="Y54" s="213"/>
      <c r="Z54" s="183"/>
      <c r="AA54" s="183">
        <f>G54</f>
        <v>1600</v>
      </c>
      <c r="AB54" s="181"/>
      <c r="AC54" s="181"/>
      <c r="AD54" s="181"/>
      <c r="AE54" s="181"/>
      <c r="AF54" s="181"/>
      <c r="AG54" s="181"/>
      <c r="AH54" s="182">
        <f>SUM(S54:AG54)</f>
        <v>1600</v>
      </c>
    </row>
    <row r="55" spans="1:35" ht="14.25">
      <c r="A55" s="45" t="s">
        <v>158</v>
      </c>
      <c r="G55" s="97">
        <f>G460</f>
        <v>23010</v>
      </c>
      <c r="H55" s="112">
        <f t="shared" si="1"/>
        <v>0.11852698922903371</v>
      </c>
      <c r="M55" s="45" t="s">
        <v>158</v>
      </c>
      <c r="R55" s="168"/>
      <c r="S55" s="181"/>
      <c r="T55" s="181"/>
      <c r="U55" s="181"/>
      <c r="V55" s="181"/>
      <c r="W55" s="182"/>
      <c r="X55" s="181"/>
      <c r="Y55" s="183">
        <v>13000</v>
      </c>
      <c r="Z55" s="183">
        <f>G55-Y55</f>
        <v>10010</v>
      </c>
      <c r="AA55" s="183"/>
      <c r="AB55" s="181"/>
      <c r="AC55" s="181"/>
      <c r="AD55" s="181"/>
      <c r="AE55" s="181"/>
      <c r="AF55" s="181"/>
      <c r="AG55" s="181"/>
      <c r="AH55" s="182">
        <f>SUM(S55:AG55)</f>
        <v>23010</v>
      </c>
    </row>
    <row r="56" spans="1:35" ht="14.25">
      <c r="A56" s="45" t="s">
        <v>455</v>
      </c>
      <c r="F56" s="168"/>
      <c r="G56" s="97">
        <v>15500</v>
      </c>
      <c r="H56" s="112">
        <f t="shared" si="1"/>
        <v>7.9842170058671114E-2</v>
      </c>
      <c r="M56" s="45" t="s">
        <v>455</v>
      </c>
      <c r="R56" s="168"/>
      <c r="S56" s="181"/>
      <c r="T56" s="181"/>
      <c r="U56" s="181"/>
      <c r="V56" s="181"/>
      <c r="W56" s="182"/>
      <c r="X56" s="181"/>
      <c r="Y56" s="183"/>
      <c r="Z56" s="183"/>
      <c r="AA56" s="183"/>
      <c r="AB56" s="181"/>
      <c r="AC56" s="183">
        <f>13000-AC60</f>
        <v>8128</v>
      </c>
      <c r="AD56" s="181"/>
      <c r="AE56" s="181"/>
      <c r="AF56" s="181"/>
      <c r="AG56" s="181"/>
      <c r="AH56" s="182">
        <f>SUM(U56:AG56)</f>
        <v>8128</v>
      </c>
    </row>
    <row r="57" spans="1:35" ht="14.25">
      <c r="A57" s="45" t="s">
        <v>121</v>
      </c>
      <c r="G57" s="97">
        <v>62000</v>
      </c>
      <c r="H57" s="112">
        <f t="shared" si="1"/>
        <v>0.31936868023468445</v>
      </c>
      <c r="I57" t="s">
        <v>440</v>
      </c>
      <c r="M57" s="45" t="s">
        <v>121</v>
      </c>
      <c r="R57" s="168"/>
      <c r="S57" s="181"/>
      <c r="T57" s="181"/>
      <c r="U57" s="181"/>
      <c r="V57" s="181"/>
      <c r="W57" s="182"/>
      <c r="X57" s="181"/>
      <c r="Y57" s="183"/>
      <c r="Z57" s="181"/>
      <c r="AA57" s="181"/>
      <c r="AB57" s="181"/>
      <c r="AC57" s="191"/>
      <c r="AD57" s="181">
        <v>13000</v>
      </c>
      <c r="AE57" s="181">
        <v>13000</v>
      </c>
      <c r="AF57" s="181">
        <f>AD57</f>
        <v>13000</v>
      </c>
      <c r="AG57" s="181">
        <f>AD57</f>
        <v>13000</v>
      </c>
      <c r="AH57" s="182">
        <f>SUM(S57:AG57)</f>
        <v>52000</v>
      </c>
    </row>
    <row r="58" spans="1:35" ht="14.25">
      <c r="A58" s="45" t="s">
        <v>122</v>
      </c>
      <c r="G58" s="97">
        <f>G506</f>
        <v>1752</v>
      </c>
      <c r="H58" s="112">
        <f t="shared" si="1"/>
        <v>9.0247407705026962E-3</v>
      </c>
      <c r="M58" s="45" t="s">
        <v>122</v>
      </c>
      <c r="R58" s="168"/>
      <c r="S58" s="181"/>
      <c r="T58" s="181"/>
      <c r="U58" s="181"/>
      <c r="V58" s="181"/>
      <c r="W58" s="182"/>
      <c r="X58" s="181"/>
      <c r="Y58" s="181"/>
      <c r="Z58" s="181"/>
      <c r="AA58" s="183"/>
      <c r="AB58" s="183">
        <f>G58</f>
        <v>1752</v>
      </c>
      <c r="AC58" s="183"/>
      <c r="AD58" s="181"/>
      <c r="AE58" s="181"/>
      <c r="AF58" s="181"/>
      <c r="AG58" s="181"/>
      <c r="AH58" s="182">
        <f t="shared" si="2"/>
        <v>1752</v>
      </c>
    </row>
    <row r="59" spans="1:35" ht="14.25">
      <c r="A59" s="45" t="s">
        <v>123</v>
      </c>
      <c r="G59" s="97">
        <f>G535</f>
        <v>4728</v>
      </c>
      <c r="H59" s="112">
        <f t="shared" si="1"/>
        <v>2.4354437421767551E-2</v>
      </c>
      <c r="I59" s="157"/>
      <c r="M59" s="45" t="s">
        <v>123</v>
      </c>
      <c r="R59" s="168"/>
      <c r="S59" s="183"/>
      <c r="T59" s="183"/>
      <c r="U59" s="181"/>
      <c r="V59" s="181"/>
      <c r="W59" s="182"/>
      <c r="X59" s="183">
        <f>G59</f>
        <v>4728</v>
      </c>
      <c r="Y59" s="183"/>
      <c r="Z59" s="181"/>
      <c r="AA59" s="181"/>
      <c r="AB59" s="181"/>
      <c r="AC59" s="181"/>
      <c r="AD59" s="181"/>
      <c r="AE59" s="181"/>
      <c r="AF59" s="181"/>
      <c r="AG59" s="181"/>
      <c r="AH59" s="182">
        <f>SUM(U59:AG59)</f>
        <v>4728</v>
      </c>
    </row>
    <row r="60" spans="1:35" ht="14.25">
      <c r="A60" s="45" t="s">
        <v>150</v>
      </c>
      <c r="G60" s="97">
        <f>G551</f>
        <v>4872</v>
      </c>
      <c r="H60" s="112">
        <f t="shared" si="1"/>
        <v>2.5096196937151333E-2</v>
      </c>
      <c r="M60" s="45" t="s">
        <v>150</v>
      </c>
      <c r="R60" s="168"/>
      <c r="S60" s="181"/>
      <c r="T60" s="181"/>
      <c r="U60" s="181"/>
      <c r="V60" s="181"/>
      <c r="W60" s="195"/>
      <c r="X60" s="183"/>
      <c r="Y60" s="183"/>
      <c r="Z60" s="181"/>
      <c r="AA60" s="181"/>
      <c r="AB60" s="181"/>
      <c r="AC60" s="183">
        <f>G60</f>
        <v>4872</v>
      </c>
      <c r="AD60" s="181"/>
      <c r="AE60" s="181"/>
      <c r="AF60" s="181"/>
      <c r="AG60" s="181"/>
      <c r="AH60" s="182">
        <f>SUM(U60:AG60)</f>
        <v>4872</v>
      </c>
    </row>
    <row r="61" spans="1:35" ht="14.25">
      <c r="A61" s="45" t="s">
        <v>124</v>
      </c>
      <c r="G61" s="97">
        <f>G579</f>
        <v>7176</v>
      </c>
      <c r="H61" s="112">
        <f t="shared" si="1"/>
        <v>3.6964349183291868E-2</v>
      </c>
      <c r="M61" s="45" t="s">
        <v>124</v>
      </c>
      <c r="R61" s="168"/>
      <c r="S61" s="183"/>
      <c r="T61" s="183"/>
      <c r="U61" s="181"/>
      <c r="V61" s="183"/>
      <c r="W61" s="195"/>
      <c r="X61" s="183"/>
      <c r="Y61" s="181"/>
      <c r="Z61" s="181"/>
      <c r="AA61" s="181"/>
      <c r="AB61" s="181"/>
      <c r="AC61" s="181"/>
      <c r="AD61" s="181"/>
      <c r="AE61" s="181"/>
      <c r="AF61" s="181"/>
      <c r="AG61" s="181"/>
      <c r="AH61" s="182" t="s">
        <v>432</v>
      </c>
      <c r="AI61" s="157">
        <f>G61</f>
        <v>7176</v>
      </c>
    </row>
    <row r="62" spans="1:35" ht="14.25">
      <c r="A62" s="45" t="s">
        <v>125</v>
      </c>
      <c r="G62" s="97">
        <f>G608</f>
        <v>7550</v>
      </c>
      <c r="H62" s="112">
        <f t="shared" si="1"/>
        <v>3.8890863480191412E-2</v>
      </c>
      <c r="I62" s="156">
        <f>G62</f>
        <v>7550</v>
      </c>
      <c r="M62" s="45" t="s">
        <v>125</v>
      </c>
      <c r="R62" s="168"/>
      <c r="S62" s="183">
        <f>G62</f>
        <v>7550</v>
      </c>
      <c r="T62" s="183"/>
      <c r="U62" s="181">
        <v>1500</v>
      </c>
      <c r="V62" s="181"/>
      <c r="W62" s="182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2" t="s">
        <v>396</v>
      </c>
      <c r="AI62" s="21" t="s">
        <v>439</v>
      </c>
    </row>
    <row r="63" spans="1:35" ht="15" thickBot="1">
      <c r="A63" s="64" t="s">
        <v>126</v>
      </c>
      <c r="B63" s="2"/>
      <c r="C63" s="2"/>
      <c r="D63" s="2"/>
      <c r="E63" s="2"/>
      <c r="F63" s="2"/>
      <c r="G63" s="97">
        <f>G627</f>
        <v>8784</v>
      </c>
      <c r="H63" s="112">
        <f t="shared" si="1"/>
        <v>4.5247330438410782E-2</v>
      </c>
      <c r="I63" s="158">
        <f>G63</f>
        <v>8784</v>
      </c>
      <c r="M63" s="64" t="s">
        <v>126</v>
      </c>
      <c r="N63" s="2"/>
      <c r="O63" s="2"/>
      <c r="P63" s="2"/>
      <c r="Q63" s="2"/>
      <c r="R63" s="168"/>
      <c r="S63" s="184">
        <f>G63</f>
        <v>8784</v>
      </c>
      <c r="T63" s="184"/>
      <c r="U63" s="185"/>
      <c r="V63" s="185"/>
      <c r="W63" s="186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7" t="s">
        <v>396</v>
      </c>
      <c r="AI63" s="21" t="s">
        <v>441</v>
      </c>
    </row>
    <row r="64" spans="1:35" ht="15">
      <c r="A64" s="66" t="s">
        <v>34</v>
      </c>
      <c r="B64" s="65"/>
      <c r="C64" s="65"/>
      <c r="D64" s="65"/>
      <c r="E64" s="65"/>
      <c r="F64" s="65"/>
      <c r="G64" s="98">
        <f>SUM(G46:G63)</f>
        <v>194133</v>
      </c>
      <c r="H64" s="113">
        <f>SUM(H46:H63)</f>
        <v>0.99175822760684684</v>
      </c>
      <c r="I64" s="159">
        <f>SUM(I46:I63)</f>
        <v>16334</v>
      </c>
      <c r="M64" s="66" t="s">
        <v>34</v>
      </c>
      <c r="N64" s="65"/>
      <c r="O64" s="65"/>
      <c r="P64" s="65"/>
      <c r="Q64" s="65"/>
      <c r="R64" s="169"/>
      <c r="S64" s="188">
        <f>SUM(S45:S63)</f>
        <v>16334</v>
      </c>
      <c r="T64" s="188">
        <f>SUM(T45:T63)</f>
        <v>4500</v>
      </c>
      <c r="U64" s="188">
        <f t="shared" ref="U64:AB64" si="3">SUM(U45:U63)</f>
        <v>13120.5</v>
      </c>
      <c r="V64" s="188">
        <f>SUM(V45:V63)</f>
        <v>13000</v>
      </c>
      <c r="W64" s="188">
        <f t="shared" si="3"/>
        <v>13000</v>
      </c>
      <c r="X64" s="188">
        <f t="shared" si="3"/>
        <v>13514.5</v>
      </c>
      <c r="Y64" s="188">
        <f t="shared" si="3"/>
        <v>13000</v>
      </c>
      <c r="Z64" s="188">
        <f t="shared" si="3"/>
        <v>12779</v>
      </c>
      <c r="AA64" s="188">
        <f t="shared" si="3"/>
        <v>13027</v>
      </c>
      <c r="AB64" s="188">
        <f t="shared" si="3"/>
        <v>1752</v>
      </c>
      <c r="AC64" s="188">
        <f>SUM(AC45:AC63)</f>
        <v>13000</v>
      </c>
      <c r="AD64" s="188">
        <f>SUM(AD45:AD63)</f>
        <v>13000</v>
      </c>
      <c r="AE64" s="188">
        <f>AD64</f>
        <v>13000</v>
      </c>
      <c r="AF64" s="188">
        <f>AD64</f>
        <v>13000</v>
      </c>
      <c r="AG64" s="188">
        <f>AD64</f>
        <v>13000</v>
      </c>
      <c r="AH64" s="188">
        <f>SUM(AH46:AH63)</f>
        <v>156693</v>
      </c>
    </row>
    <row r="65" spans="1:35" ht="15.75" thickBot="1">
      <c r="A65" s="88" t="s">
        <v>391</v>
      </c>
      <c r="B65" s="22"/>
      <c r="C65" s="22"/>
      <c r="D65" s="22"/>
      <c r="E65" s="22"/>
      <c r="F65" s="22"/>
      <c r="G65" s="99">
        <f>G64*0.12</f>
        <v>23295.96</v>
      </c>
      <c r="I65" s="160">
        <f>I64*0.12</f>
        <v>1960.08</v>
      </c>
      <c r="J65" s="29" t="s">
        <v>398</v>
      </c>
      <c r="M65" s="88" t="s">
        <v>391</v>
      </c>
      <c r="N65" s="22"/>
      <c r="O65" s="22"/>
      <c r="P65" s="22"/>
      <c r="Q65" s="22"/>
      <c r="R65" s="170"/>
      <c r="S65" s="189">
        <f t="shared" ref="S65:AD65" si="4">S64*0.12</f>
        <v>1960.08</v>
      </c>
      <c r="T65" s="189">
        <f>T64*0.12</f>
        <v>540</v>
      </c>
      <c r="U65" s="189">
        <f t="shared" si="4"/>
        <v>1574.46</v>
      </c>
      <c r="V65" s="189">
        <f t="shared" si="4"/>
        <v>1560</v>
      </c>
      <c r="W65" s="196">
        <f t="shared" si="4"/>
        <v>1560</v>
      </c>
      <c r="X65" s="189">
        <f t="shared" si="4"/>
        <v>1621.74</v>
      </c>
      <c r="Y65" s="189">
        <f t="shared" si="4"/>
        <v>1560</v>
      </c>
      <c r="Z65" s="189">
        <f t="shared" si="4"/>
        <v>1533.48</v>
      </c>
      <c r="AA65" s="189">
        <f t="shared" si="4"/>
        <v>1563.24</v>
      </c>
      <c r="AB65" s="189">
        <f t="shared" si="4"/>
        <v>210.23999999999998</v>
      </c>
      <c r="AC65" s="189">
        <f t="shared" si="4"/>
        <v>1560</v>
      </c>
      <c r="AD65" s="189">
        <f t="shared" si="4"/>
        <v>1560</v>
      </c>
      <c r="AE65" s="189">
        <f>AD65</f>
        <v>1560</v>
      </c>
      <c r="AF65" s="189">
        <f>AD65</f>
        <v>1560</v>
      </c>
      <c r="AG65" s="189">
        <f>AD65</f>
        <v>1560</v>
      </c>
      <c r="AH65" s="190">
        <f>AH64*0.12</f>
        <v>18803.16</v>
      </c>
    </row>
    <row r="66" spans="1:35" ht="18">
      <c r="A66" s="47" t="s">
        <v>160</v>
      </c>
      <c r="G66" s="100">
        <f>G64+G65</f>
        <v>217428.96</v>
      </c>
      <c r="I66" s="161">
        <f>I64+I65</f>
        <v>18294.080000000002</v>
      </c>
      <c r="J66" s="161">
        <f>AH69</f>
        <v>188034.16</v>
      </c>
      <c r="K66" s="21" t="s">
        <v>437</v>
      </c>
      <c r="M66" s="47" t="s">
        <v>160</v>
      </c>
      <c r="R66" s="173"/>
      <c r="S66" s="197">
        <f t="shared" ref="S66:AC66" si="5">S64+S65</f>
        <v>18294.080000000002</v>
      </c>
      <c r="T66" s="197">
        <f>T64+T65</f>
        <v>5040</v>
      </c>
      <c r="U66" s="192">
        <f t="shared" si="5"/>
        <v>14694.96</v>
      </c>
      <c r="V66" s="192">
        <f t="shared" si="5"/>
        <v>14560</v>
      </c>
      <c r="W66" s="192">
        <f t="shared" si="5"/>
        <v>14560</v>
      </c>
      <c r="X66" s="192">
        <f t="shared" si="5"/>
        <v>15136.24</v>
      </c>
      <c r="Y66" s="192">
        <f t="shared" si="5"/>
        <v>14560</v>
      </c>
      <c r="Z66" s="192">
        <f t="shared" si="5"/>
        <v>14312.48</v>
      </c>
      <c r="AA66" s="192">
        <f t="shared" si="5"/>
        <v>14590.24</v>
      </c>
      <c r="AB66" s="192">
        <f t="shared" si="5"/>
        <v>1962.24</v>
      </c>
      <c r="AC66" s="192">
        <f t="shared" si="5"/>
        <v>14560</v>
      </c>
      <c r="AD66" s="192">
        <f>AD64+AD65</f>
        <v>14560</v>
      </c>
      <c r="AE66" s="193">
        <f>AD66</f>
        <v>14560</v>
      </c>
      <c r="AF66" s="193">
        <f>AD66</f>
        <v>14560</v>
      </c>
      <c r="AG66" s="193">
        <f>AD66</f>
        <v>14560</v>
      </c>
      <c r="AH66" s="197">
        <f>AH64+AH65</f>
        <v>175496.16</v>
      </c>
    </row>
    <row r="67" spans="1:35" ht="18">
      <c r="A67" s="47"/>
      <c r="E67" s="100" t="s">
        <v>435</v>
      </c>
      <c r="G67" s="54"/>
      <c r="H67" s="85" t="s">
        <v>403</v>
      </c>
      <c r="S67" s="34" t="s">
        <v>421</v>
      </c>
      <c r="T67" s="34"/>
      <c r="W67" s="212"/>
      <c r="X67" s="212"/>
      <c r="Y67" s="212"/>
      <c r="Z67" s="16"/>
      <c r="AA67" s="16"/>
      <c r="AB67" s="212">
        <v>12538</v>
      </c>
      <c r="AH67" s="210">
        <f>SUM(U67:AG67)</f>
        <v>12538</v>
      </c>
    </row>
    <row r="68" spans="1:35" ht="18">
      <c r="A68" s="47"/>
      <c r="F68" s="46"/>
      <c r="G68" s="51"/>
      <c r="M68" s="201"/>
      <c r="O68" s="200"/>
      <c r="P68" s="85"/>
      <c r="U68" s="210" t="s">
        <v>434</v>
      </c>
      <c r="AB68" s="210" t="s">
        <v>438</v>
      </c>
    </row>
    <row r="69" spans="1:35" ht="20.25">
      <c r="A69" s="47"/>
      <c r="G69" s="56"/>
      <c r="M69" s="21"/>
      <c r="O69" s="200"/>
      <c r="P69" s="85"/>
      <c r="AD69" s="211" t="s">
        <v>436</v>
      </c>
      <c r="AH69" s="215">
        <f>AH66+AH67</f>
        <v>188034.16</v>
      </c>
      <c r="AI69" s="202" t="s">
        <v>437</v>
      </c>
    </row>
    <row r="70" spans="1:35" ht="16.5" customHeight="1">
      <c r="A70" s="55"/>
      <c r="G70" s="54"/>
      <c r="M70" s="202"/>
      <c r="O70" s="200"/>
      <c r="P70" s="85"/>
      <c r="AD70" s="211" t="s">
        <v>397</v>
      </c>
    </row>
    <row r="71" spans="1:35" ht="16.5" customHeight="1">
      <c r="A71" s="7"/>
      <c r="B71" s="7"/>
      <c r="C71" s="7"/>
      <c r="D71" s="7"/>
      <c r="E71" s="7"/>
      <c r="F71" s="7"/>
      <c r="G71" s="7"/>
    </row>
    <row r="72" spans="1:35" ht="15.75">
      <c r="A72" s="7"/>
      <c r="B72" s="7"/>
      <c r="C72" s="7"/>
      <c r="D72" s="7"/>
      <c r="E72" s="7"/>
      <c r="F72" s="7"/>
      <c r="G72" s="7"/>
      <c r="M72" s="208"/>
      <c r="O72" s="207"/>
      <c r="P72" s="85"/>
    </row>
    <row r="73" spans="1:35" ht="15.75">
      <c r="O73" s="209"/>
      <c r="P73" s="85"/>
      <c r="Q73" s="202"/>
    </row>
    <row r="74" spans="1:35" ht="15.75">
      <c r="A74" s="60" t="s">
        <v>119</v>
      </c>
      <c r="B74" s="2"/>
    </row>
    <row r="75" spans="1:35">
      <c r="A75" s="9"/>
      <c r="B75" s="9"/>
      <c r="C75" s="9"/>
      <c r="D75" s="9"/>
      <c r="E75" s="9"/>
      <c r="F75" s="9"/>
      <c r="G75" s="9"/>
    </row>
    <row r="76" spans="1:35">
      <c r="A76" s="10" t="s">
        <v>5</v>
      </c>
      <c r="B76" s="11"/>
      <c r="C76" s="12"/>
      <c r="D76" s="12"/>
      <c r="E76" s="13" t="s">
        <v>6</v>
      </c>
      <c r="F76" s="14" t="s">
        <v>7</v>
      </c>
      <c r="G76" s="14" t="s">
        <v>8</v>
      </c>
    </row>
    <row r="77" spans="1:35">
      <c r="A77" s="9"/>
      <c r="B77" s="9"/>
      <c r="C77" s="9"/>
      <c r="D77" s="9"/>
      <c r="E77" s="9"/>
      <c r="F77" s="15" t="s">
        <v>9</v>
      </c>
      <c r="G77" s="15" t="s">
        <v>9</v>
      </c>
    </row>
    <row r="78" spans="1:35">
      <c r="A78" t="s">
        <v>10</v>
      </c>
      <c r="E78" s="16">
        <v>0</v>
      </c>
      <c r="F78" s="17">
        <v>50</v>
      </c>
      <c r="G78" s="102">
        <f t="shared" ref="G78:G94" si="6">E78*F78</f>
        <v>0</v>
      </c>
    </row>
    <row r="79" spans="1:35">
      <c r="A79" t="s">
        <v>162</v>
      </c>
      <c r="E79" s="16">
        <v>1</v>
      </c>
      <c r="F79" s="17">
        <v>4500</v>
      </c>
      <c r="G79" s="102">
        <f t="shared" si="6"/>
        <v>4500</v>
      </c>
    </row>
    <row r="80" spans="1:35">
      <c r="A80" s="85" t="s">
        <v>402</v>
      </c>
      <c r="E80" s="16">
        <v>1</v>
      </c>
      <c r="F80" s="17">
        <v>4500</v>
      </c>
      <c r="G80" s="102">
        <f t="shared" si="6"/>
        <v>4500</v>
      </c>
    </row>
    <row r="81" spans="1:8">
      <c r="A81" t="s">
        <v>11</v>
      </c>
      <c r="E81" s="16">
        <v>2</v>
      </c>
      <c r="F81" s="17">
        <v>360</v>
      </c>
      <c r="G81" s="102">
        <f t="shared" si="6"/>
        <v>720</v>
      </c>
    </row>
    <row r="82" spans="1:8">
      <c r="A82" t="s">
        <v>12</v>
      </c>
      <c r="E82" s="16">
        <v>0</v>
      </c>
      <c r="F82" s="17">
        <v>40</v>
      </c>
      <c r="G82" s="102">
        <f t="shared" si="6"/>
        <v>0</v>
      </c>
    </row>
    <row r="83" spans="1:8">
      <c r="A83" t="s">
        <v>13</v>
      </c>
      <c r="E83" s="16">
        <v>1</v>
      </c>
      <c r="F83" s="17">
        <v>250</v>
      </c>
      <c r="G83" s="102">
        <f t="shared" si="6"/>
        <v>250</v>
      </c>
    </row>
    <row r="84" spans="1:8">
      <c r="A84" t="s">
        <v>14</v>
      </c>
      <c r="E84" s="16">
        <v>3</v>
      </c>
      <c r="F84" s="17">
        <v>50</v>
      </c>
      <c r="G84" s="102">
        <f t="shared" si="6"/>
        <v>150</v>
      </c>
    </row>
    <row r="85" spans="1:8">
      <c r="A85" t="s">
        <v>167</v>
      </c>
      <c r="E85" s="16">
        <v>0</v>
      </c>
      <c r="F85" s="144">
        <v>350</v>
      </c>
      <c r="G85" s="102">
        <f t="shared" si="6"/>
        <v>0</v>
      </c>
    </row>
    <row r="86" spans="1:8">
      <c r="A86" t="s">
        <v>15</v>
      </c>
      <c r="E86" s="16">
        <v>1</v>
      </c>
      <c r="F86" s="17">
        <v>150</v>
      </c>
      <c r="G86" s="102">
        <f t="shared" si="6"/>
        <v>150</v>
      </c>
    </row>
    <row r="87" spans="1:8">
      <c r="A87" t="s">
        <v>168</v>
      </c>
      <c r="E87" s="16">
        <v>1</v>
      </c>
      <c r="F87" s="17">
        <v>120</v>
      </c>
      <c r="G87" s="102">
        <f t="shared" si="6"/>
        <v>120</v>
      </c>
    </row>
    <row r="88" spans="1:8">
      <c r="A88" t="s">
        <v>446</v>
      </c>
      <c r="E88" s="16">
        <v>1</v>
      </c>
      <c r="F88" s="17">
        <v>300</v>
      </c>
      <c r="G88" s="102">
        <f t="shared" si="6"/>
        <v>300</v>
      </c>
    </row>
    <row r="89" spans="1:8">
      <c r="A89" s="85" t="s">
        <v>401</v>
      </c>
      <c r="E89" s="16">
        <v>0</v>
      </c>
      <c r="F89" s="17">
        <v>500</v>
      </c>
      <c r="G89" s="102">
        <f t="shared" si="6"/>
        <v>0</v>
      </c>
    </row>
    <row r="90" spans="1:8">
      <c r="A90" t="s">
        <v>16</v>
      </c>
      <c r="E90" s="146">
        <v>2</v>
      </c>
      <c r="F90" s="17">
        <v>20</v>
      </c>
      <c r="G90" s="102">
        <f t="shared" si="6"/>
        <v>40</v>
      </c>
    </row>
    <row r="91" spans="1:8">
      <c r="A91" s="2" t="s">
        <v>148</v>
      </c>
      <c r="B91" s="2"/>
      <c r="C91" s="2"/>
      <c r="D91" s="2"/>
      <c r="E91" s="1">
        <v>0</v>
      </c>
      <c r="F91" s="18">
        <v>500</v>
      </c>
      <c r="G91" s="103">
        <f t="shared" si="6"/>
        <v>0</v>
      </c>
    </row>
    <row r="92" spans="1:8">
      <c r="A92" s="62" t="s">
        <v>169</v>
      </c>
      <c r="B92" s="2"/>
      <c r="C92" s="2"/>
      <c r="D92" s="2"/>
      <c r="E92" s="1">
        <v>1</v>
      </c>
      <c r="F92" s="145">
        <v>200</v>
      </c>
      <c r="G92" s="103">
        <f t="shared" si="6"/>
        <v>200</v>
      </c>
    </row>
    <row r="93" spans="1:8">
      <c r="A93" s="2" t="s">
        <v>17</v>
      </c>
      <c r="B93" s="2"/>
      <c r="C93" s="2"/>
      <c r="D93" s="2"/>
      <c r="E93" s="1">
        <v>0</v>
      </c>
      <c r="F93" s="18">
        <v>350</v>
      </c>
      <c r="G93" s="103">
        <f>F93*E93</f>
        <v>0</v>
      </c>
    </row>
    <row r="94" spans="1:8">
      <c r="A94" s="9" t="s">
        <v>18</v>
      </c>
      <c r="B94" s="9"/>
      <c r="C94" s="9"/>
      <c r="D94" s="9"/>
      <c r="E94" s="19">
        <v>2</v>
      </c>
      <c r="F94" s="20">
        <v>20</v>
      </c>
      <c r="G94" s="104">
        <f t="shared" si="6"/>
        <v>40</v>
      </c>
    </row>
    <row r="95" spans="1:8" s="2" customFormat="1">
      <c r="A95" s="21" t="s">
        <v>19</v>
      </c>
      <c r="B95"/>
      <c r="C95"/>
      <c r="D95"/>
      <c r="E95" s="16"/>
      <c r="F95" s="17"/>
      <c r="G95" s="102">
        <f>SUM(G78:G94)</f>
        <v>10970</v>
      </c>
      <c r="H95" s="114"/>
    </row>
    <row r="96" spans="1:8" ht="13.5" thickBot="1">
      <c r="A96" s="23" t="s">
        <v>20</v>
      </c>
      <c r="B96" s="22"/>
      <c r="C96" s="22"/>
      <c r="D96" s="22"/>
      <c r="E96" s="24"/>
      <c r="F96" s="25"/>
      <c r="G96" s="105">
        <f>G95*0.2</f>
        <v>2194</v>
      </c>
    </row>
    <row r="97" spans="1:8" ht="15.75">
      <c r="A97" s="26" t="s">
        <v>21</v>
      </c>
      <c r="E97" s="16"/>
      <c r="F97" s="17"/>
      <c r="G97" s="106">
        <f>G95+G96</f>
        <v>13164</v>
      </c>
    </row>
    <row r="98" spans="1:8">
      <c r="E98" s="16"/>
      <c r="F98" s="16"/>
      <c r="G98" s="17"/>
    </row>
    <row r="100" spans="1:8" ht="18">
      <c r="A100" s="67"/>
    </row>
    <row r="102" spans="1:8" ht="15.75">
      <c r="A102" s="26" t="s">
        <v>153</v>
      </c>
      <c r="B102" s="2"/>
      <c r="C102" s="2"/>
      <c r="D102" s="2"/>
    </row>
    <row r="103" spans="1:8">
      <c r="A103" s="9"/>
      <c r="B103" s="9"/>
      <c r="C103" s="9"/>
      <c r="D103" s="9"/>
      <c r="E103" s="9"/>
      <c r="F103" s="9"/>
      <c r="G103" s="9"/>
    </row>
    <row r="104" spans="1:8">
      <c r="A104" s="10" t="s">
        <v>5</v>
      </c>
      <c r="B104" s="12"/>
      <c r="C104" s="12"/>
      <c r="D104" s="12"/>
      <c r="E104" s="13" t="s">
        <v>6</v>
      </c>
      <c r="F104" s="14" t="s">
        <v>7</v>
      </c>
      <c r="G104" s="39" t="s">
        <v>8</v>
      </c>
    </row>
    <row r="105" spans="1:8">
      <c r="A105" s="9"/>
      <c r="B105" s="9"/>
      <c r="C105" s="9"/>
      <c r="D105" s="9"/>
      <c r="E105" s="9"/>
      <c r="F105" s="15" t="s">
        <v>22</v>
      </c>
      <c r="G105" s="30" t="s">
        <v>22</v>
      </c>
    </row>
    <row r="106" spans="1:8">
      <c r="A106" t="s">
        <v>23</v>
      </c>
      <c r="E106" s="16">
        <v>2</v>
      </c>
      <c r="F106">
        <v>150</v>
      </c>
      <c r="G106" s="2">
        <f t="shared" ref="G106:G113" si="7">E106*F106</f>
        <v>300</v>
      </c>
    </row>
    <row r="107" spans="1:8">
      <c r="A107" t="s">
        <v>10</v>
      </c>
      <c r="E107" s="16">
        <v>2</v>
      </c>
      <c r="F107">
        <v>50</v>
      </c>
      <c r="G107" s="2">
        <f t="shared" si="7"/>
        <v>100</v>
      </c>
    </row>
    <row r="108" spans="1:8">
      <c r="A108" t="s">
        <v>24</v>
      </c>
      <c r="E108" s="16">
        <v>1</v>
      </c>
      <c r="F108" s="85">
        <v>300</v>
      </c>
      <c r="G108" s="2">
        <f t="shared" si="7"/>
        <v>300</v>
      </c>
    </row>
    <row r="109" spans="1:8">
      <c r="A109" t="s">
        <v>155</v>
      </c>
      <c r="E109" s="16">
        <v>0</v>
      </c>
      <c r="F109" s="85">
        <v>250</v>
      </c>
      <c r="G109" s="2">
        <f t="shared" si="7"/>
        <v>0</v>
      </c>
      <c r="H109" s="148"/>
    </row>
    <row r="110" spans="1:8">
      <c r="A110" s="85" t="s">
        <v>248</v>
      </c>
      <c r="E110" s="16">
        <v>0</v>
      </c>
      <c r="F110">
        <v>30</v>
      </c>
      <c r="G110" s="62">
        <f t="shared" si="7"/>
        <v>0</v>
      </c>
    </row>
    <row r="111" spans="1:8">
      <c r="A111" t="s">
        <v>25</v>
      </c>
      <c r="E111" s="16">
        <v>2</v>
      </c>
      <c r="F111" s="85">
        <v>200</v>
      </c>
      <c r="G111" s="2">
        <f t="shared" si="7"/>
        <v>400</v>
      </c>
    </row>
    <row r="112" spans="1:8">
      <c r="A112" t="s">
        <v>163</v>
      </c>
      <c r="E112" s="16">
        <v>6</v>
      </c>
      <c r="F112">
        <v>100</v>
      </c>
      <c r="G112" s="62">
        <f t="shared" si="7"/>
        <v>600</v>
      </c>
    </row>
    <row r="113" spans="1:8">
      <c r="A113" t="s">
        <v>26</v>
      </c>
      <c r="E113" s="16">
        <v>1</v>
      </c>
      <c r="F113">
        <v>25</v>
      </c>
      <c r="G113" s="2">
        <f t="shared" si="7"/>
        <v>25</v>
      </c>
    </row>
    <row r="114" spans="1:8">
      <c r="A114" t="s">
        <v>11</v>
      </c>
      <c r="E114" s="16">
        <v>2</v>
      </c>
      <c r="F114">
        <v>120</v>
      </c>
      <c r="G114" s="62">
        <f>E114*F114</f>
        <v>240</v>
      </c>
    </row>
    <row r="115" spans="1:8">
      <c r="A115" t="s">
        <v>12</v>
      </c>
      <c r="E115" s="16">
        <v>2</v>
      </c>
      <c r="F115">
        <v>40</v>
      </c>
      <c r="G115" s="62">
        <f>E115*F115</f>
        <v>80</v>
      </c>
    </row>
    <row r="116" spans="1:8">
      <c r="A116" s="71" t="s">
        <v>27</v>
      </c>
      <c r="E116" s="16"/>
      <c r="G116" s="2"/>
    </row>
    <row r="117" spans="1:8">
      <c r="A117" t="s">
        <v>28</v>
      </c>
      <c r="E117" s="16">
        <v>1</v>
      </c>
      <c r="F117" s="85">
        <v>120</v>
      </c>
      <c r="G117" s="2">
        <f t="shared" ref="G117:G123" si="8">E117*F117</f>
        <v>120</v>
      </c>
    </row>
    <row r="118" spans="1:8">
      <c r="A118" t="s">
        <v>29</v>
      </c>
      <c r="E118" s="16">
        <v>1</v>
      </c>
      <c r="F118">
        <v>100</v>
      </c>
      <c r="G118" s="2">
        <f t="shared" si="8"/>
        <v>100</v>
      </c>
    </row>
    <row r="119" spans="1:8">
      <c r="A119" t="s">
        <v>30</v>
      </c>
      <c r="E119" s="16">
        <v>1</v>
      </c>
      <c r="F119">
        <v>100</v>
      </c>
      <c r="G119" s="2">
        <f t="shared" si="8"/>
        <v>100</v>
      </c>
    </row>
    <row r="120" spans="1:8">
      <c r="A120" t="s">
        <v>31</v>
      </c>
      <c r="E120" s="16">
        <v>1</v>
      </c>
      <c r="F120">
        <v>50</v>
      </c>
      <c r="G120" s="2">
        <f t="shared" si="8"/>
        <v>50</v>
      </c>
    </row>
    <row r="121" spans="1:8">
      <c r="A121" t="s">
        <v>154</v>
      </c>
      <c r="E121" s="16">
        <v>2</v>
      </c>
      <c r="F121">
        <v>75</v>
      </c>
      <c r="G121" s="62">
        <f t="shared" si="8"/>
        <v>150</v>
      </c>
    </row>
    <row r="122" spans="1:8">
      <c r="A122" t="s">
        <v>32</v>
      </c>
      <c r="E122" s="16">
        <v>1</v>
      </c>
      <c r="F122">
        <v>180</v>
      </c>
      <c r="G122" s="2">
        <f t="shared" si="8"/>
        <v>180</v>
      </c>
    </row>
    <row r="123" spans="1:8" s="2" customFormat="1" ht="13.5" thickBot="1">
      <c r="A123" s="22" t="s">
        <v>18</v>
      </c>
      <c r="B123" s="22"/>
      <c r="C123" s="22"/>
      <c r="D123" s="22"/>
      <c r="E123" s="24">
        <v>2</v>
      </c>
      <c r="F123" s="22">
        <v>20</v>
      </c>
      <c r="G123" s="22">
        <f t="shared" si="8"/>
        <v>40</v>
      </c>
      <c r="H123" s="114"/>
    </row>
    <row r="124" spans="1:8">
      <c r="A124" s="29" t="s">
        <v>34</v>
      </c>
      <c r="B124" s="9"/>
      <c r="C124" s="9"/>
      <c r="D124" s="9"/>
      <c r="E124" s="19"/>
      <c r="F124" s="9"/>
      <c r="G124" s="9">
        <f>SUM(G106:G115)+SUM(G117:G123)</f>
        <v>2785</v>
      </c>
    </row>
    <row r="125" spans="1:8" ht="13.5" thickBot="1">
      <c r="A125" s="23" t="s">
        <v>35</v>
      </c>
      <c r="B125" s="22"/>
      <c r="C125" s="22"/>
      <c r="D125" s="22"/>
      <c r="E125" s="24"/>
      <c r="F125" s="22"/>
      <c r="G125" s="74">
        <f>G124*0.3</f>
        <v>835.5</v>
      </c>
    </row>
    <row r="126" spans="1:8" ht="15.75">
      <c r="A126" s="26" t="s">
        <v>21</v>
      </c>
      <c r="E126" s="16"/>
      <c r="G126" s="28">
        <f>G124+G125</f>
        <v>3620.5</v>
      </c>
    </row>
    <row r="127" spans="1:8">
      <c r="E127" s="16"/>
    </row>
    <row r="129" spans="1:7" ht="15.75">
      <c r="A129" s="60" t="s">
        <v>133</v>
      </c>
    </row>
    <row r="130" spans="1:7">
      <c r="A130" s="9"/>
      <c r="B130" s="9"/>
      <c r="C130" s="9"/>
      <c r="D130" s="9"/>
      <c r="E130" s="9"/>
      <c r="F130" s="9"/>
      <c r="G130" s="9"/>
    </row>
    <row r="131" spans="1:7">
      <c r="A131" s="10" t="s">
        <v>5</v>
      </c>
      <c r="B131" s="12"/>
      <c r="C131" s="12"/>
      <c r="D131" s="12"/>
      <c r="E131" s="13" t="s">
        <v>6</v>
      </c>
      <c r="F131" s="13" t="s">
        <v>36</v>
      </c>
      <c r="G131" s="39" t="s">
        <v>8</v>
      </c>
    </row>
    <row r="132" spans="1:7">
      <c r="A132" s="9"/>
      <c r="B132" s="9"/>
      <c r="C132" s="9"/>
      <c r="D132" s="9"/>
      <c r="E132" s="29"/>
      <c r="F132" s="30" t="s">
        <v>9</v>
      </c>
      <c r="G132" s="30" t="s">
        <v>9</v>
      </c>
    </row>
    <row r="133" spans="1:7">
      <c r="A133" t="s">
        <v>173</v>
      </c>
      <c r="E133" s="146">
        <v>15</v>
      </c>
      <c r="F133">
        <v>120</v>
      </c>
      <c r="G133" s="2">
        <f>E133*F133</f>
        <v>1800</v>
      </c>
    </row>
    <row r="134" spans="1:7">
      <c r="A134" t="s">
        <v>37</v>
      </c>
      <c r="E134" s="16">
        <v>1</v>
      </c>
      <c r="F134">
        <v>200</v>
      </c>
      <c r="G134" s="2">
        <f t="shared" ref="G134:G151" si="9">E134*F134</f>
        <v>200</v>
      </c>
    </row>
    <row r="135" spans="1:7">
      <c r="A135" t="s">
        <v>278</v>
      </c>
      <c r="E135" s="16">
        <v>1</v>
      </c>
      <c r="F135">
        <v>120</v>
      </c>
      <c r="G135" s="2">
        <f t="shared" si="9"/>
        <v>120</v>
      </c>
    </row>
    <row r="136" spans="1:7">
      <c r="A136" t="s">
        <v>134</v>
      </c>
      <c r="E136" s="16">
        <v>1</v>
      </c>
      <c r="F136">
        <v>120</v>
      </c>
      <c r="G136" s="2">
        <f t="shared" si="9"/>
        <v>120</v>
      </c>
    </row>
    <row r="137" spans="1:7">
      <c r="A137" t="s">
        <v>135</v>
      </c>
      <c r="E137" s="16">
        <v>1</v>
      </c>
      <c r="F137" s="85">
        <v>200</v>
      </c>
      <c r="G137" s="2">
        <f t="shared" si="9"/>
        <v>200</v>
      </c>
    </row>
    <row r="138" spans="1:7">
      <c r="A138" t="s">
        <v>136</v>
      </c>
      <c r="E138" s="16">
        <v>1</v>
      </c>
      <c r="F138">
        <v>150</v>
      </c>
      <c r="G138" s="62">
        <f t="shared" si="9"/>
        <v>150</v>
      </c>
    </row>
    <row r="139" spans="1:7">
      <c r="A139" s="85" t="s">
        <v>141</v>
      </c>
      <c r="E139" s="16">
        <v>1</v>
      </c>
      <c r="F139">
        <v>150</v>
      </c>
      <c r="G139" s="62">
        <f t="shared" si="9"/>
        <v>150</v>
      </c>
    </row>
    <row r="140" spans="1:7">
      <c r="A140" s="85" t="s">
        <v>389</v>
      </c>
      <c r="E140" s="16">
        <v>1</v>
      </c>
      <c r="F140">
        <v>120</v>
      </c>
      <c r="G140" s="62">
        <f t="shared" si="9"/>
        <v>120</v>
      </c>
    </row>
    <row r="141" spans="1:7">
      <c r="A141" s="85" t="s">
        <v>390</v>
      </c>
      <c r="E141" s="16">
        <v>1</v>
      </c>
      <c r="F141">
        <v>500</v>
      </c>
      <c r="G141" s="62">
        <f t="shared" si="9"/>
        <v>500</v>
      </c>
    </row>
    <row r="142" spans="1:7">
      <c r="A142" t="s">
        <v>137</v>
      </c>
      <c r="D142" s="16"/>
      <c r="E142" s="16">
        <v>1</v>
      </c>
      <c r="F142">
        <v>600</v>
      </c>
      <c r="G142" s="62">
        <f t="shared" si="9"/>
        <v>600</v>
      </c>
    </row>
    <row r="143" spans="1:7">
      <c r="A143" s="85" t="s">
        <v>255</v>
      </c>
      <c r="D143" s="16"/>
      <c r="E143" s="16">
        <v>0</v>
      </c>
      <c r="F143">
        <v>1200</v>
      </c>
      <c r="G143" s="62">
        <f t="shared" si="9"/>
        <v>0</v>
      </c>
    </row>
    <row r="144" spans="1:7">
      <c r="A144" s="85" t="s">
        <v>249</v>
      </c>
      <c r="E144" s="16">
        <v>8</v>
      </c>
      <c r="F144">
        <v>100</v>
      </c>
      <c r="G144" s="62">
        <f t="shared" si="9"/>
        <v>800</v>
      </c>
    </row>
    <row r="145" spans="1:7">
      <c r="A145" s="85" t="s">
        <v>256</v>
      </c>
      <c r="E145" s="16">
        <v>1</v>
      </c>
      <c r="F145">
        <v>100</v>
      </c>
      <c r="G145" s="62">
        <f t="shared" si="9"/>
        <v>100</v>
      </c>
    </row>
    <row r="146" spans="1:7">
      <c r="A146" s="85" t="s">
        <v>226</v>
      </c>
      <c r="E146" s="16">
        <v>1</v>
      </c>
      <c r="F146">
        <v>40</v>
      </c>
      <c r="G146" s="62">
        <f t="shared" si="9"/>
        <v>40</v>
      </c>
    </row>
    <row r="147" spans="1:7">
      <c r="A147" t="s">
        <v>38</v>
      </c>
      <c r="E147" s="146">
        <v>2</v>
      </c>
      <c r="F147">
        <v>200</v>
      </c>
      <c r="G147" s="2">
        <f t="shared" si="9"/>
        <v>400</v>
      </c>
    </row>
    <row r="148" spans="1:7">
      <c r="A148" t="s">
        <v>39</v>
      </c>
      <c r="E148" s="16">
        <v>2</v>
      </c>
      <c r="F148" s="85">
        <v>150</v>
      </c>
      <c r="G148" s="2">
        <f t="shared" si="9"/>
        <v>300</v>
      </c>
    </row>
    <row r="149" spans="1:7">
      <c r="A149" t="s">
        <v>40</v>
      </c>
      <c r="E149" s="16">
        <v>6</v>
      </c>
      <c r="F149">
        <v>120</v>
      </c>
      <c r="G149" s="2">
        <f t="shared" si="9"/>
        <v>720</v>
      </c>
    </row>
    <row r="150" spans="1:7">
      <c r="A150" t="s">
        <v>41</v>
      </c>
      <c r="E150" s="16">
        <v>1</v>
      </c>
      <c r="F150">
        <v>900</v>
      </c>
      <c r="G150" s="2">
        <f t="shared" si="9"/>
        <v>900</v>
      </c>
    </row>
    <row r="151" spans="1:7">
      <c r="A151" t="s">
        <v>445</v>
      </c>
      <c r="E151" s="16">
        <v>1</v>
      </c>
      <c r="F151">
        <v>5000</v>
      </c>
      <c r="G151" s="62">
        <f t="shared" si="9"/>
        <v>5000</v>
      </c>
    </row>
    <row r="152" spans="1:7">
      <c r="A152" s="71" t="s">
        <v>27</v>
      </c>
      <c r="E152" s="16"/>
      <c r="G152" s="2"/>
    </row>
    <row r="153" spans="1:7">
      <c r="A153" t="s">
        <v>138</v>
      </c>
      <c r="E153" s="16">
        <v>1</v>
      </c>
      <c r="F153" s="85">
        <v>200</v>
      </c>
      <c r="G153" s="2">
        <f t="shared" ref="G153:G159" si="10">E153*F153</f>
        <v>200</v>
      </c>
    </row>
    <row r="154" spans="1:7">
      <c r="A154" t="s">
        <v>29</v>
      </c>
      <c r="E154" s="16">
        <v>1</v>
      </c>
      <c r="F154">
        <v>80</v>
      </c>
      <c r="G154" s="2">
        <f t="shared" si="10"/>
        <v>80</v>
      </c>
    </row>
    <row r="155" spans="1:7">
      <c r="A155" t="s">
        <v>30</v>
      </c>
      <c r="E155" s="16">
        <v>1</v>
      </c>
      <c r="F155">
        <v>80</v>
      </c>
      <c r="G155" s="2">
        <f t="shared" si="10"/>
        <v>80</v>
      </c>
    </row>
    <row r="156" spans="1:7">
      <c r="A156" t="s">
        <v>11</v>
      </c>
      <c r="E156" s="16">
        <v>2</v>
      </c>
      <c r="F156">
        <v>240</v>
      </c>
      <c r="G156" s="2">
        <f t="shared" si="10"/>
        <v>480</v>
      </c>
    </row>
    <row r="157" spans="1:7">
      <c r="A157" t="s">
        <v>43</v>
      </c>
      <c r="E157" s="16">
        <v>2</v>
      </c>
      <c r="F157">
        <v>40</v>
      </c>
      <c r="G157" s="2">
        <f t="shared" si="10"/>
        <v>80</v>
      </c>
    </row>
    <row r="158" spans="1:7">
      <c r="A158" t="s">
        <v>44</v>
      </c>
      <c r="E158" s="16">
        <v>4</v>
      </c>
      <c r="F158">
        <v>50</v>
      </c>
      <c r="G158" s="2">
        <f t="shared" si="10"/>
        <v>200</v>
      </c>
    </row>
    <row r="159" spans="1:7" ht="13.5" thickBot="1">
      <c r="A159" s="22" t="s">
        <v>18</v>
      </c>
      <c r="B159" s="22"/>
      <c r="C159" s="22"/>
      <c r="D159" s="22"/>
      <c r="E159" s="24">
        <v>2</v>
      </c>
      <c r="F159" s="22">
        <v>20</v>
      </c>
      <c r="G159" s="22">
        <f t="shared" si="10"/>
        <v>40</v>
      </c>
    </row>
    <row r="160" spans="1:7">
      <c r="A160" s="72" t="s">
        <v>34</v>
      </c>
      <c r="B160" s="65"/>
      <c r="C160" s="65"/>
      <c r="D160" s="65"/>
      <c r="E160" s="73"/>
      <c r="F160" s="65"/>
      <c r="G160" s="9">
        <f>SUM(G133:G151)+SUM(G153:G159)</f>
        <v>13380</v>
      </c>
    </row>
    <row r="161" spans="1:8" ht="13.5" thickBot="1">
      <c r="A161" s="31" t="s">
        <v>35</v>
      </c>
      <c r="B161" s="22"/>
      <c r="C161" s="22"/>
      <c r="D161" s="22"/>
      <c r="E161" s="24"/>
      <c r="F161" s="22"/>
      <c r="G161" s="69">
        <f>G160*0.3</f>
        <v>4014</v>
      </c>
    </row>
    <row r="162" spans="1:8" ht="15.75">
      <c r="A162" s="26" t="s">
        <v>21</v>
      </c>
      <c r="E162" s="16"/>
      <c r="G162" s="26">
        <f>G160+G161</f>
        <v>17394</v>
      </c>
    </row>
    <row r="163" spans="1:8" ht="15.75">
      <c r="A163" s="26"/>
      <c r="E163" s="16"/>
      <c r="G163" s="26"/>
    </row>
    <row r="164" spans="1:8" ht="15.75">
      <c r="A164" s="26"/>
      <c r="E164" s="16"/>
      <c r="G164" s="26"/>
    </row>
    <row r="165" spans="1:8" ht="15.75">
      <c r="A165" s="26"/>
      <c r="E165" s="16"/>
      <c r="G165" s="26"/>
    </row>
    <row r="166" spans="1:8" ht="15.75">
      <c r="A166" s="60" t="s">
        <v>250</v>
      </c>
    </row>
    <row r="167" spans="1:8">
      <c r="A167" s="9"/>
      <c r="B167" s="9"/>
      <c r="C167" s="9"/>
      <c r="D167" s="9"/>
      <c r="E167" s="9"/>
      <c r="F167" s="9"/>
      <c r="G167" s="9"/>
    </row>
    <row r="168" spans="1:8">
      <c r="A168" s="10" t="s">
        <v>5</v>
      </c>
      <c r="B168" s="12"/>
      <c r="C168" s="12"/>
      <c r="D168" s="12"/>
      <c r="E168" s="13" t="s">
        <v>6</v>
      </c>
      <c r="F168" s="13" t="s">
        <v>36</v>
      </c>
      <c r="G168" s="39" t="s">
        <v>8</v>
      </c>
    </row>
    <row r="169" spans="1:8">
      <c r="A169" s="9"/>
      <c r="B169" s="9"/>
      <c r="C169" s="9"/>
      <c r="D169" s="9"/>
      <c r="E169" s="29"/>
      <c r="F169" s="30" t="s">
        <v>9</v>
      </c>
      <c r="G169" s="30" t="s">
        <v>9</v>
      </c>
    </row>
    <row r="170" spans="1:8">
      <c r="A170" s="85" t="s">
        <v>251</v>
      </c>
      <c r="E170" s="16">
        <v>1</v>
      </c>
      <c r="F170">
        <v>200</v>
      </c>
      <c r="G170" s="2">
        <f>E170*F170</f>
        <v>200</v>
      </c>
    </row>
    <row r="171" spans="1:8">
      <c r="A171" s="85" t="s">
        <v>253</v>
      </c>
      <c r="E171" s="16">
        <v>0</v>
      </c>
      <c r="F171" s="85">
        <v>350</v>
      </c>
      <c r="G171" s="2">
        <f t="shared" ref="G171:G173" si="11">E171*F171</f>
        <v>0</v>
      </c>
    </row>
    <row r="172" spans="1:8">
      <c r="A172" s="85" t="s">
        <v>252</v>
      </c>
      <c r="E172" s="107">
        <v>1</v>
      </c>
      <c r="F172">
        <v>500</v>
      </c>
      <c r="G172" s="2">
        <f t="shared" si="11"/>
        <v>500</v>
      </c>
    </row>
    <row r="173" spans="1:8">
      <c r="A173" s="85" t="s">
        <v>254</v>
      </c>
      <c r="E173" s="16">
        <v>0</v>
      </c>
      <c r="F173">
        <v>1000</v>
      </c>
      <c r="G173" s="2">
        <f t="shared" si="11"/>
        <v>0</v>
      </c>
    </row>
    <row r="174" spans="1:8">
      <c r="A174" s="71" t="s">
        <v>27</v>
      </c>
      <c r="E174" s="16"/>
      <c r="G174" s="2"/>
    </row>
    <row r="175" spans="1:8">
      <c r="A175" s="85" t="s">
        <v>373</v>
      </c>
      <c r="E175" s="16">
        <v>1</v>
      </c>
      <c r="F175" s="85">
        <v>200</v>
      </c>
      <c r="G175" s="2">
        <f t="shared" ref="G175:G181" si="12">E175*F175</f>
        <v>200</v>
      </c>
    </row>
    <row r="176" spans="1:8">
      <c r="A176" t="s">
        <v>29</v>
      </c>
      <c r="E176" s="16">
        <v>1</v>
      </c>
      <c r="F176">
        <v>80</v>
      </c>
      <c r="G176" s="2">
        <f t="shared" si="12"/>
        <v>80</v>
      </c>
      <c r="H176" s="148"/>
    </row>
    <row r="177" spans="1:8">
      <c r="A177" t="s">
        <v>30</v>
      </c>
      <c r="E177" s="16">
        <v>1</v>
      </c>
      <c r="F177">
        <v>80</v>
      </c>
      <c r="G177" s="2">
        <f t="shared" si="12"/>
        <v>80</v>
      </c>
      <c r="H177" s="148"/>
    </row>
    <row r="178" spans="1:8" s="2" customFormat="1">
      <c r="A178" t="s">
        <v>43</v>
      </c>
      <c r="B178"/>
      <c r="C178"/>
      <c r="D178"/>
      <c r="E178" s="16">
        <v>2</v>
      </c>
      <c r="F178">
        <v>40</v>
      </c>
      <c r="G178" s="2">
        <f t="shared" si="12"/>
        <v>80</v>
      </c>
      <c r="H178" s="114"/>
    </row>
    <row r="179" spans="1:8" s="2" customFormat="1">
      <c r="A179" s="85" t="s">
        <v>188</v>
      </c>
      <c r="B179"/>
      <c r="C179"/>
      <c r="D179"/>
      <c r="E179" s="16">
        <v>1</v>
      </c>
      <c r="F179">
        <v>120</v>
      </c>
      <c r="G179" s="62">
        <f t="shared" si="12"/>
        <v>120</v>
      </c>
      <c r="H179" s="114"/>
    </row>
    <row r="180" spans="1:8">
      <c r="A180" t="s">
        <v>44</v>
      </c>
      <c r="E180" s="16">
        <v>1</v>
      </c>
      <c r="F180">
        <v>75</v>
      </c>
      <c r="G180" s="2">
        <f t="shared" si="12"/>
        <v>75</v>
      </c>
    </row>
    <row r="181" spans="1:8" ht="13.5" thickBot="1">
      <c r="A181" s="22" t="s">
        <v>18</v>
      </c>
      <c r="B181" s="22"/>
      <c r="C181" s="22"/>
      <c r="D181" s="22"/>
      <c r="E181" s="24">
        <v>2</v>
      </c>
      <c r="F181" s="22">
        <v>20</v>
      </c>
      <c r="G181" s="22">
        <f t="shared" si="12"/>
        <v>40</v>
      </c>
    </row>
    <row r="182" spans="1:8">
      <c r="A182" s="72" t="s">
        <v>34</v>
      </c>
      <c r="B182" s="65"/>
      <c r="C182" s="65"/>
      <c r="D182" s="65"/>
      <c r="E182" s="73"/>
      <c r="F182" s="65"/>
      <c r="G182" s="9">
        <f>SUM(G170:G173)+SUM(G175:G181)</f>
        <v>1375</v>
      </c>
    </row>
    <row r="183" spans="1:8" ht="13.5" thickBot="1">
      <c r="A183" s="31" t="s">
        <v>35</v>
      </c>
      <c r="B183" s="22"/>
      <c r="C183" s="22"/>
      <c r="D183" s="22"/>
      <c r="E183" s="24"/>
      <c r="F183" s="22"/>
      <c r="G183" s="75">
        <f>G182*0.3</f>
        <v>412.5</v>
      </c>
    </row>
    <row r="184" spans="1:8" ht="15.75">
      <c r="A184" s="26" t="s">
        <v>21</v>
      </c>
      <c r="E184" s="16"/>
      <c r="G184" s="28">
        <f>G182+G183</f>
        <v>1787.5</v>
      </c>
    </row>
    <row r="185" spans="1:8" ht="15.75">
      <c r="A185" s="26"/>
      <c r="E185" s="16"/>
      <c r="G185" s="26"/>
    </row>
    <row r="186" spans="1:8" ht="15.75">
      <c r="A186" s="26"/>
      <c r="E186" s="16"/>
      <c r="G186" s="26"/>
    </row>
    <row r="187" spans="1:8" ht="15.75">
      <c r="A187" s="26"/>
      <c r="E187" s="16"/>
      <c r="G187" s="26"/>
    </row>
    <row r="188" spans="1:8" ht="15.75">
      <c r="A188" s="26"/>
      <c r="E188" s="16"/>
      <c r="G188" s="26"/>
    </row>
    <row r="189" spans="1:8" ht="15.75">
      <c r="A189" s="26"/>
      <c r="E189" s="16"/>
      <c r="G189" s="26"/>
    </row>
    <row r="190" spans="1:8" ht="15.75">
      <c r="A190" s="60" t="s">
        <v>132</v>
      </c>
    </row>
    <row r="191" spans="1:8">
      <c r="A191" s="9"/>
      <c r="B191" s="9"/>
      <c r="C191" s="9"/>
      <c r="D191" s="9"/>
      <c r="E191" s="9"/>
      <c r="F191" s="9"/>
      <c r="G191" s="9"/>
    </row>
    <row r="192" spans="1:8">
      <c r="A192" s="32" t="s">
        <v>5</v>
      </c>
      <c r="E192" s="13" t="s">
        <v>6</v>
      </c>
      <c r="F192" s="33" t="s">
        <v>36</v>
      </c>
      <c r="G192" s="40" t="s">
        <v>8</v>
      </c>
    </row>
    <row r="193" spans="1:8">
      <c r="A193" s="9"/>
      <c r="B193" s="9"/>
      <c r="C193" s="9"/>
      <c r="D193" s="9"/>
      <c r="E193" s="9"/>
      <c r="F193" s="15" t="s">
        <v>9</v>
      </c>
      <c r="G193" s="15" t="s">
        <v>9</v>
      </c>
    </row>
    <row r="194" spans="1:8">
      <c r="A194" t="s">
        <v>140</v>
      </c>
      <c r="E194" s="16">
        <v>1</v>
      </c>
      <c r="F194">
        <v>200</v>
      </c>
      <c r="G194" s="2">
        <f t="shared" ref="G194:G199" si="13">E194*F194</f>
        <v>200</v>
      </c>
    </row>
    <row r="195" spans="1:8">
      <c r="A195" t="s">
        <v>41</v>
      </c>
      <c r="E195" s="16">
        <v>1</v>
      </c>
      <c r="F195">
        <v>400</v>
      </c>
      <c r="G195" s="2">
        <f t="shared" si="13"/>
        <v>400</v>
      </c>
    </row>
    <row r="196" spans="1:8">
      <c r="A196" t="s">
        <v>175</v>
      </c>
      <c r="E196" s="16">
        <v>1</v>
      </c>
      <c r="F196">
        <v>400</v>
      </c>
      <c r="G196" s="2">
        <f t="shared" si="13"/>
        <v>400</v>
      </c>
    </row>
    <row r="197" spans="1:8">
      <c r="A197" t="s">
        <v>176</v>
      </c>
      <c r="E197" s="16">
        <v>1</v>
      </c>
      <c r="F197">
        <v>400</v>
      </c>
      <c r="G197" s="2">
        <f t="shared" si="13"/>
        <v>400</v>
      </c>
    </row>
    <row r="198" spans="1:8">
      <c r="A198" t="s">
        <v>139</v>
      </c>
      <c r="E198" s="16">
        <v>2</v>
      </c>
      <c r="F198">
        <v>150</v>
      </c>
      <c r="G198" s="2">
        <f t="shared" si="13"/>
        <v>300</v>
      </c>
    </row>
    <row r="199" spans="1:8">
      <c r="A199" t="s">
        <v>142</v>
      </c>
      <c r="E199" s="16">
        <v>1</v>
      </c>
      <c r="F199">
        <v>120</v>
      </c>
      <c r="G199" s="62">
        <f t="shared" si="13"/>
        <v>120</v>
      </c>
    </row>
    <row r="200" spans="1:8">
      <c r="A200" t="s">
        <v>178</v>
      </c>
      <c r="E200" s="16">
        <v>1</v>
      </c>
      <c r="F200">
        <v>450</v>
      </c>
      <c r="G200" s="62">
        <f>E200*F200</f>
        <v>450</v>
      </c>
    </row>
    <row r="201" spans="1:8">
      <c r="A201" t="s">
        <v>179</v>
      </c>
      <c r="E201" s="16">
        <v>1</v>
      </c>
      <c r="F201">
        <v>550</v>
      </c>
      <c r="G201" s="62">
        <f>E201*F201</f>
        <v>550</v>
      </c>
    </row>
    <row r="202" spans="1:8">
      <c r="A202" t="s">
        <v>177</v>
      </c>
      <c r="E202" s="16">
        <v>1</v>
      </c>
      <c r="F202">
        <v>180</v>
      </c>
      <c r="G202" s="62">
        <f>E202*F202</f>
        <v>180</v>
      </c>
    </row>
    <row r="203" spans="1:8">
      <c r="A203" s="71" t="s">
        <v>45</v>
      </c>
      <c r="E203" s="16"/>
      <c r="G203" s="2"/>
    </row>
    <row r="204" spans="1:8">
      <c r="A204" t="s">
        <v>46</v>
      </c>
      <c r="E204" s="16">
        <v>1</v>
      </c>
      <c r="F204">
        <v>350</v>
      </c>
      <c r="G204" s="2">
        <f>E204*F204</f>
        <v>350</v>
      </c>
    </row>
    <row r="205" spans="1:8">
      <c r="A205" t="s">
        <v>47</v>
      </c>
      <c r="E205" s="16">
        <v>1</v>
      </c>
      <c r="F205">
        <v>80</v>
      </c>
      <c r="G205" s="2">
        <f>E205*F205</f>
        <v>80</v>
      </c>
      <c r="H205" s="148"/>
    </row>
    <row r="206" spans="1:8">
      <c r="A206" t="s">
        <v>48</v>
      </c>
      <c r="E206" s="16">
        <v>1</v>
      </c>
      <c r="F206">
        <v>200</v>
      </c>
      <c r="G206" s="2">
        <f>E206*F206</f>
        <v>200</v>
      </c>
    </row>
    <row r="207" spans="1:8">
      <c r="A207" s="71" t="s">
        <v>27</v>
      </c>
      <c r="E207" s="16"/>
      <c r="G207" s="2"/>
    </row>
    <row r="208" spans="1:8">
      <c r="A208" t="s">
        <v>49</v>
      </c>
      <c r="E208" s="16">
        <v>1</v>
      </c>
      <c r="F208">
        <v>150</v>
      </c>
      <c r="G208" s="2">
        <f>E208*F208</f>
        <v>150</v>
      </c>
    </row>
    <row r="209" spans="1:8">
      <c r="A209" t="s">
        <v>50</v>
      </c>
      <c r="E209" s="16">
        <v>1</v>
      </c>
      <c r="F209">
        <v>80</v>
      </c>
      <c r="G209" s="2">
        <f>E209*F209</f>
        <v>80</v>
      </c>
    </row>
    <row r="210" spans="1:8">
      <c r="A210" t="s">
        <v>143</v>
      </c>
      <c r="E210" s="16">
        <v>1</v>
      </c>
      <c r="F210">
        <v>100</v>
      </c>
      <c r="G210" s="2">
        <f>F210*E210</f>
        <v>100</v>
      </c>
    </row>
    <row r="211" spans="1:8" s="2" customFormat="1">
      <c r="A211" t="s">
        <v>33</v>
      </c>
      <c r="B211"/>
      <c r="C211"/>
      <c r="D211"/>
      <c r="E211" s="16">
        <v>2</v>
      </c>
      <c r="F211">
        <v>40</v>
      </c>
      <c r="G211" s="2">
        <f>E211*F211</f>
        <v>80</v>
      </c>
      <c r="H211" s="114"/>
    </row>
    <row r="212" spans="1:8" ht="13.5" thickBot="1">
      <c r="A212" s="22" t="s">
        <v>18</v>
      </c>
      <c r="B212" s="22"/>
      <c r="C212" s="22"/>
      <c r="D212" s="22"/>
      <c r="E212" s="24">
        <v>1</v>
      </c>
      <c r="F212" s="22">
        <v>20</v>
      </c>
      <c r="G212" s="22">
        <f>E212*F212</f>
        <v>20</v>
      </c>
    </row>
    <row r="213" spans="1:8">
      <c r="A213" s="72" t="s">
        <v>34</v>
      </c>
      <c r="B213" s="65"/>
      <c r="C213" s="65"/>
      <c r="D213" s="65"/>
      <c r="E213" s="73"/>
      <c r="F213" s="65"/>
      <c r="G213" s="65">
        <f>SUM(G194:G202)+SUM(G204:G206)+SUM(G208:G212)</f>
        <v>4060</v>
      </c>
    </row>
    <row r="214" spans="1:8" ht="13.5" thickBot="1">
      <c r="A214" s="31" t="s">
        <v>81</v>
      </c>
      <c r="B214" s="22"/>
      <c r="C214" s="22"/>
      <c r="D214" s="22"/>
      <c r="E214" s="24"/>
      <c r="F214" s="22"/>
      <c r="G214" s="74">
        <f>G213*0.25</f>
        <v>1015</v>
      </c>
    </row>
    <row r="215" spans="1:8" ht="15.75">
      <c r="A215" s="26" t="s">
        <v>21</v>
      </c>
      <c r="E215" s="16"/>
      <c r="G215" s="28">
        <f>G213+G214</f>
        <v>5075</v>
      </c>
    </row>
    <row r="216" spans="1:8" ht="15.75">
      <c r="A216" s="26"/>
      <c r="E216" s="16"/>
      <c r="G216" s="28"/>
    </row>
    <row r="217" spans="1:8" ht="15.75">
      <c r="A217" s="26"/>
      <c r="E217" s="16"/>
      <c r="G217" s="28"/>
    </row>
    <row r="218" spans="1:8" ht="15.75">
      <c r="A218" s="26"/>
      <c r="E218" s="16"/>
      <c r="G218" s="28"/>
    </row>
    <row r="219" spans="1:8" ht="15.75">
      <c r="A219" s="60" t="s">
        <v>198</v>
      </c>
    </row>
    <row r="220" spans="1:8">
      <c r="A220" s="9"/>
      <c r="B220" s="9"/>
      <c r="C220" s="9"/>
      <c r="D220" s="9"/>
      <c r="E220" s="9"/>
      <c r="F220" s="9"/>
      <c r="G220" s="9"/>
    </row>
    <row r="221" spans="1:8">
      <c r="A221" s="32" t="s">
        <v>5</v>
      </c>
      <c r="E221" s="38" t="s">
        <v>6</v>
      </c>
      <c r="F221" s="33" t="s">
        <v>36</v>
      </c>
      <c r="G221" s="40" t="s">
        <v>8</v>
      </c>
    </row>
    <row r="222" spans="1:8">
      <c r="A222" s="9"/>
      <c r="B222" s="9"/>
      <c r="C222" s="9"/>
      <c r="D222" s="9"/>
      <c r="E222" s="9"/>
      <c r="F222" s="15" t="s">
        <v>9</v>
      </c>
      <c r="G222" s="15" t="s">
        <v>9</v>
      </c>
    </row>
    <row r="223" spans="1:8">
      <c r="A223" s="85" t="s">
        <v>200</v>
      </c>
      <c r="E223" s="16">
        <v>1</v>
      </c>
      <c r="F223">
        <v>120</v>
      </c>
      <c r="G223" s="2">
        <f t="shared" ref="G223:G229" si="14">E223*F223</f>
        <v>120</v>
      </c>
    </row>
    <row r="224" spans="1:8">
      <c r="A224" s="85" t="s">
        <v>201</v>
      </c>
      <c r="E224" s="16">
        <v>8</v>
      </c>
      <c r="F224">
        <v>120</v>
      </c>
      <c r="G224" s="2">
        <f t="shared" si="14"/>
        <v>960</v>
      </c>
    </row>
    <row r="225" spans="1:7">
      <c r="A225" s="85" t="s">
        <v>202</v>
      </c>
      <c r="E225" s="16">
        <v>1</v>
      </c>
      <c r="F225">
        <v>80</v>
      </c>
      <c r="G225" s="2">
        <f t="shared" si="14"/>
        <v>80</v>
      </c>
    </row>
    <row r="226" spans="1:7">
      <c r="A226" s="85" t="s">
        <v>29</v>
      </c>
      <c r="E226" s="16">
        <v>1</v>
      </c>
      <c r="F226">
        <v>80</v>
      </c>
      <c r="G226" s="62">
        <f t="shared" si="14"/>
        <v>80</v>
      </c>
    </row>
    <row r="227" spans="1:7">
      <c r="A227" s="85" t="s">
        <v>30</v>
      </c>
      <c r="E227" s="16">
        <v>1</v>
      </c>
      <c r="F227">
        <v>80</v>
      </c>
      <c r="G227" s="62">
        <f t="shared" si="14"/>
        <v>80</v>
      </c>
    </row>
    <row r="228" spans="1:7">
      <c r="A228" s="85" t="s">
        <v>270</v>
      </c>
      <c r="E228" s="16">
        <v>1</v>
      </c>
      <c r="F228">
        <v>80</v>
      </c>
      <c r="G228" s="2">
        <f t="shared" si="14"/>
        <v>80</v>
      </c>
    </row>
    <row r="229" spans="1:7" ht="13.5" thickBot="1">
      <c r="A229" s="85" t="s">
        <v>203</v>
      </c>
      <c r="E229" s="16">
        <v>1</v>
      </c>
      <c r="F229">
        <v>80</v>
      </c>
      <c r="G229" s="2">
        <f t="shared" si="14"/>
        <v>80</v>
      </c>
    </row>
    <row r="230" spans="1:7">
      <c r="A230" s="72" t="s">
        <v>34</v>
      </c>
      <c r="B230" s="65"/>
      <c r="C230" s="65"/>
      <c r="D230" s="65"/>
      <c r="E230" s="73"/>
      <c r="F230" s="65"/>
      <c r="G230" s="65">
        <f>SUM(G223:G229)</f>
        <v>1480</v>
      </c>
    </row>
    <row r="231" spans="1:7" ht="13.5" thickBot="1">
      <c r="A231" s="23" t="s">
        <v>35</v>
      </c>
      <c r="B231" s="22"/>
      <c r="C231" s="22"/>
      <c r="D231" s="22"/>
      <c r="E231" s="24"/>
      <c r="F231" s="22"/>
      <c r="G231" s="74">
        <f>G230*0.3</f>
        <v>444</v>
      </c>
    </row>
    <row r="232" spans="1:7" ht="15.75">
      <c r="A232" s="26" t="s">
        <v>21</v>
      </c>
      <c r="E232" s="16"/>
      <c r="G232" s="28">
        <f>G230+G231</f>
        <v>1924</v>
      </c>
    </row>
    <row r="233" spans="1:7" ht="15.75">
      <c r="A233" s="26"/>
      <c r="E233" s="16"/>
      <c r="G233" s="28"/>
    </row>
    <row r="234" spans="1:7" ht="15.75">
      <c r="A234" s="26"/>
      <c r="E234" s="16"/>
      <c r="G234" s="28"/>
    </row>
    <row r="235" spans="1:7" ht="15.75">
      <c r="A235" s="26"/>
      <c r="E235" s="16"/>
      <c r="G235" s="28"/>
    </row>
    <row r="236" spans="1:7" ht="15.75">
      <c r="A236" s="26"/>
      <c r="E236" s="16"/>
      <c r="G236" s="28"/>
    </row>
    <row r="237" spans="1:7" ht="15.75">
      <c r="A237" s="26"/>
      <c r="E237" s="16"/>
      <c r="G237" s="28"/>
    </row>
    <row r="238" spans="1:7" ht="15.75">
      <c r="A238" s="26"/>
      <c r="E238" s="16"/>
      <c r="G238" s="28"/>
    </row>
    <row r="239" spans="1:7" ht="15.75">
      <c r="A239" s="60" t="s">
        <v>197</v>
      </c>
    </row>
    <row r="240" spans="1:7">
      <c r="A240" s="9"/>
      <c r="B240" s="9"/>
      <c r="C240" s="9"/>
      <c r="D240" s="9"/>
      <c r="E240" s="9"/>
      <c r="F240" s="9"/>
      <c r="G240" s="9"/>
    </row>
    <row r="241" spans="1:7">
      <c r="A241" s="32" t="s">
        <v>5</v>
      </c>
      <c r="E241" s="38" t="s">
        <v>6</v>
      </c>
      <c r="F241" s="33" t="s">
        <v>36</v>
      </c>
      <c r="G241" s="40" t="s">
        <v>8</v>
      </c>
    </row>
    <row r="242" spans="1:7">
      <c r="A242" s="9"/>
      <c r="B242" s="9"/>
      <c r="C242" s="9"/>
      <c r="D242" s="9"/>
      <c r="E242" s="9"/>
      <c r="F242" s="15" t="s">
        <v>9</v>
      </c>
      <c r="G242" s="15" t="s">
        <v>9</v>
      </c>
    </row>
    <row r="243" spans="1:7">
      <c r="A243" s="85" t="s">
        <v>204</v>
      </c>
      <c r="E243" s="16">
        <v>0</v>
      </c>
      <c r="F243" s="85">
        <v>300</v>
      </c>
      <c r="G243" s="2">
        <f>E243*F243</f>
        <v>0</v>
      </c>
    </row>
    <row r="244" spans="1:7">
      <c r="A244" s="85" t="s">
        <v>205</v>
      </c>
      <c r="E244" s="16">
        <v>0</v>
      </c>
      <c r="F244">
        <v>1200</v>
      </c>
      <c r="G244" s="2">
        <f t="shared" ref="G244:G253" si="15">E244*F244</f>
        <v>0</v>
      </c>
    </row>
    <row r="245" spans="1:7">
      <c r="A245" s="85" t="s">
        <v>206</v>
      </c>
      <c r="E245" s="16">
        <v>0</v>
      </c>
      <c r="F245">
        <v>350</v>
      </c>
      <c r="G245" s="2">
        <f t="shared" si="15"/>
        <v>0</v>
      </c>
    </row>
    <row r="246" spans="1:7">
      <c r="A246" s="85" t="s">
        <v>207</v>
      </c>
      <c r="E246" s="16">
        <v>0</v>
      </c>
      <c r="F246">
        <v>120</v>
      </c>
      <c r="G246" s="62">
        <f t="shared" si="15"/>
        <v>0</v>
      </c>
    </row>
    <row r="247" spans="1:7">
      <c r="A247" s="85" t="s">
        <v>263</v>
      </c>
      <c r="E247" s="16">
        <v>0</v>
      </c>
      <c r="F247">
        <v>450</v>
      </c>
      <c r="G247" s="62">
        <f t="shared" si="15"/>
        <v>0</v>
      </c>
    </row>
    <row r="248" spans="1:7">
      <c r="A248" s="85" t="s">
        <v>208</v>
      </c>
      <c r="E248" s="16">
        <v>0</v>
      </c>
      <c r="F248">
        <v>200</v>
      </c>
      <c r="G248" s="62">
        <f t="shared" si="15"/>
        <v>0</v>
      </c>
    </row>
    <row r="249" spans="1:7">
      <c r="A249" s="85" t="s">
        <v>209</v>
      </c>
      <c r="E249" s="16">
        <v>0</v>
      </c>
      <c r="F249">
        <v>80</v>
      </c>
      <c r="G249" s="2">
        <f t="shared" si="15"/>
        <v>0</v>
      </c>
    </row>
    <row r="250" spans="1:7">
      <c r="A250" s="85" t="s">
        <v>210</v>
      </c>
      <c r="E250" s="16">
        <v>0</v>
      </c>
      <c r="F250">
        <v>100</v>
      </c>
      <c r="G250" s="2">
        <f t="shared" si="15"/>
        <v>0</v>
      </c>
    </row>
    <row r="251" spans="1:7">
      <c r="A251" s="85" t="s">
        <v>211</v>
      </c>
      <c r="E251" s="16">
        <v>0</v>
      </c>
      <c r="F251">
        <v>120</v>
      </c>
      <c r="G251" s="2">
        <f t="shared" si="15"/>
        <v>0</v>
      </c>
    </row>
    <row r="252" spans="1:7">
      <c r="A252" s="85" t="s">
        <v>212</v>
      </c>
      <c r="E252" s="16">
        <v>0</v>
      </c>
      <c r="F252">
        <v>30</v>
      </c>
      <c r="G252" s="2">
        <f t="shared" si="15"/>
        <v>0</v>
      </c>
    </row>
    <row r="253" spans="1:7">
      <c r="A253" s="85" t="s">
        <v>213</v>
      </c>
      <c r="E253" s="16">
        <v>0</v>
      </c>
      <c r="F253">
        <v>150</v>
      </c>
      <c r="G253" s="62">
        <f t="shared" si="15"/>
        <v>0</v>
      </c>
    </row>
    <row r="254" spans="1:7">
      <c r="A254" s="116" t="s">
        <v>279</v>
      </c>
      <c r="E254" s="16">
        <v>0</v>
      </c>
      <c r="F254">
        <v>200</v>
      </c>
      <c r="G254" s="2">
        <f t="shared" ref="G254:G269" si="16">E254*F254</f>
        <v>0</v>
      </c>
    </row>
    <row r="255" spans="1:7">
      <c r="A255" s="85" t="s">
        <v>214</v>
      </c>
      <c r="E255" s="16">
        <v>0</v>
      </c>
      <c r="F255">
        <v>400</v>
      </c>
      <c r="G255" s="2">
        <f t="shared" si="16"/>
        <v>0</v>
      </c>
    </row>
    <row r="256" spans="1:7">
      <c r="A256" s="85" t="s">
        <v>212</v>
      </c>
      <c r="E256" s="16">
        <v>0</v>
      </c>
      <c r="F256">
        <v>30</v>
      </c>
      <c r="G256" s="2">
        <f t="shared" si="16"/>
        <v>0</v>
      </c>
    </row>
    <row r="257" spans="1:7">
      <c r="A257" s="85" t="s">
        <v>215</v>
      </c>
      <c r="E257" s="16">
        <v>0</v>
      </c>
      <c r="F257">
        <v>100</v>
      </c>
      <c r="G257" s="2">
        <f t="shared" si="16"/>
        <v>0</v>
      </c>
    </row>
    <row r="258" spans="1:7">
      <c r="A258" s="85" t="s">
        <v>218</v>
      </c>
      <c r="E258" s="16">
        <v>0</v>
      </c>
      <c r="F258">
        <v>180</v>
      </c>
      <c r="G258" s="2">
        <f t="shared" si="16"/>
        <v>0</v>
      </c>
    </row>
    <row r="259" spans="1:7">
      <c r="A259" s="27" t="s">
        <v>27</v>
      </c>
      <c r="E259" s="16"/>
      <c r="G259" s="2"/>
    </row>
    <row r="260" spans="1:7">
      <c r="A260" s="85" t="s">
        <v>216</v>
      </c>
      <c r="E260" s="16">
        <v>0</v>
      </c>
      <c r="F260">
        <v>150</v>
      </c>
      <c r="G260" s="62">
        <f t="shared" si="16"/>
        <v>0</v>
      </c>
    </row>
    <row r="261" spans="1:7">
      <c r="A261" s="85" t="s">
        <v>217</v>
      </c>
      <c r="E261" s="16">
        <v>0</v>
      </c>
      <c r="F261">
        <v>40</v>
      </c>
      <c r="G261" s="62">
        <f t="shared" si="16"/>
        <v>0</v>
      </c>
    </row>
    <row r="262" spans="1:7">
      <c r="A262" s="85" t="s">
        <v>33</v>
      </c>
      <c r="E262" s="16">
        <v>0</v>
      </c>
      <c r="F262">
        <v>40</v>
      </c>
      <c r="G262" s="62">
        <f t="shared" si="16"/>
        <v>0</v>
      </c>
    </row>
    <row r="263" spans="1:7">
      <c r="A263" s="85" t="s">
        <v>219</v>
      </c>
      <c r="E263" s="16">
        <v>0</v>
      </c>
      <c r="F263">
        <v>100</v>
      </c>
      <c r="G263" s="62">
        <f t="shared" si="16"/>
        <v>0</v>
      </c>
    </row>
    <row r="264" spans="1:7">
      <c r="A264" s="116" t="s">
        <v>29</v>
      </c>
      <c r="E264" s="16">
        <v>0</v>
      </c>
      <c r="F264">
        <v>80</v>
      </c>
      <c r="G264" s="62">
        <f t="shared" si="16"/>
        <v>0</v>
      </c>
    </row>
    <row r="265" spans="1:7">
      <c r="A265" s="85" t="s">
        <v>30</v>
      </c>
      <c r="E265" s="16">
        <v>0</v>
      </c>
      <c r="F265">
        <v>80</v>
      </c>
      <c r="G265" s="62">
        <f t="shared" si="16"/>
        <v>0</v>
      </c>
    </row>
    <row r="266" spans="1:7">
      <c r="A266" s="85" t="s">
        <v>220</v>
      </c>
      <c r="E266" s="16">
        <v>0</v>
      </c>
      <c r="F266">
        <v>80</v>
      </c>
      <c r="G266" s="62">
        <f t="shared" si="16"/>
        <v>0</v>
      </c>
    </row>
    <row r="267" spans="1:7">
      <c r="A267" s="85" t="s">
        <v>221</v>
      </c>
      <c r="E267" s="16">
        <v>0</v>
      </c>
      <c r="F267">
        <v>120</v>
      </c>
      <c r="G267" s="62">
        <f t="shared" si="16"/>
        <v>0</v>
      </c>
    </row>
    <row r="268" spans="1:7">
      <c r="A268" s="85" t="s">
        <v>222</v>
      </c>
      <c r="E268" s="16">
        <v>0</v>
      </c>
      <c r="F268">
        <v>80</v>
      </c>
      <c r="G268" s="62">
        <f t="shared" si="16"/>
        <v>0</v>
      </c>
    </row>
    <row r="269" spans="1:7">
      <c r="A269" s="85" t="s">
        <v>223</v>
      </c>
      <c r="E269" s="16">
        <v>0</v>
      </c>
      <c r="F269">
        <v>50</v>
      </c>
      <c r="G269" s="62">
        <f t="shared" si="16"/>
        <v>0</v>
      </c>
    </row>
    <row r="270" spans="1:7" ht="13.5" thickBot="1">
      <c r="A270" s="86" t="s">
        <v>18</v>
      </c>
      <c r="B270" s="22"/>
      <c r="C270" s="22"/>
      <c r="D270" s="22"/>
      <c r="E270" s="24">
        <v>0</v>
      </c>
      <c r="F270" s="22">
        <v>20</v>
      </c>
      <c r="G270" s="22">
        <f>E270*F270</f>
        <v>0</v>
      </c>
    </row>
    <row r="271" spans="1:7">
      <c r="A271" s="72" t="s">
        <v>34</v>
      </c>
      <c r="B271" s="65"/>
      <c r="C271" s="65"/>
      <c r="D271" s="65"/>
      <c r="E271" s="73"/>
      <c r="F271" s="65"/>
      <c r="G271" s="65">
        <f>SUM(G243:G270)</f>
        <v>0</v>
      </c>
    </row>
    <row r="272" spans="1:7" ht="13.5" thickBot="1">
      <c r="A272" s="23" t="s">
        <v>35</v>
      </c>
      <c r="B272" s="22"/>
      <c r="C272" s="22"/>
      <c r="D272" s="22"/>
      <c r="E272" s="24"/>
      <c r="F272" s="22"/>
      <c r="G272" s="74">
        <f>G271*0.3</f>
        <v>0</v>
      </c>
    </row>
    <row r="273" spans="1:7" ht="15.75">
      <c r="A273" s="26" t="s">
        <v>21</v>
      </c>
      <c r="E273" s="16"/>
      <c r="G273" s="28">
        <f>G271+G272</f>
        <v>0</v>
      </c>
    </row>
    <row r="274" spans="1:7" ht="15.75">
      <c r="A274" s="26"/>
      <c r="E274" s="16"/>
      <c r="G274" s="28"/>
    </row>
    <row r="275" spans="1:7" ht="15.75">
      <c r="A275" s="26"/>
      <c r="E275" s="16"/>
      <c r="G275" s="28"/>
    </row>
    <row r="276" spans="1:7" ht="15.75">
      <c r="A276" s="26"/>
      <c r="E276" s="16"/>
      <c r="G276" s="28"/>
    </row>
    <row r="277" spans="1:7" ht="15.75">
      <c r="A277" s="26"/>
      <c r="E277" s="16"/>
      <c r="G277" s="28"/>
    </row>
    <row r="278" spans="1:7" ht="15.75">
      <c r="A278" s="26"/>
      <c r="E278" s="16"/>
      <c r="G278" s="28"/>
    </row>
    <row r="279" spans="1:7" ht="15.75">
      <c r="A279" s="26"/>
      <c r="E279" s="16"/>
      <c r="G279" s="28"/>
    </row>
    <row r="280" spans="1:7" ht="15.75">
      <c r="A280" s="26"/>
      <c r="E280" s="16"/>
      <c r="G280" s="28"/>
    </row>
    <row r="281" spans="1:7" ht="15.75">
      <c r="A281" s="26"/>
      <c r="E281" s="16"/>
      <c r="G281" s="28"/>
    </row>
    <row r="282" spans="1:7" ht="15.75">
      <c r="A282" s="26"/>
      <c r="E282" s="16"/>
      <c r="G282" s="28"/>
    </row>
    <row r="283" spans="1:7" ht="15.75">
      <c r="A283" s="26"/>
      <c r="E283" s="16"/>
      <c r="G283" s="28"/>
    </row>
    <row r="284" spans="1:7" ht="15.75">
      <c r="A284" s="26"/>
      <c r="E284" s="16"/>
      <c r="G284" s="28"/>
    </row>
    <row r="285" spans="1:7" ht="15.75">
      <c r="A285" s="26"/>
      <c r="E285" s="16"/>
      <c r="G285" s="28"/>
    </row>
    <row r="286" spans="1:7" ht="15.75">
      <c r="A286" s="60" t="s">
        <v>199</v>
      </c>
    </row>
    <row r="287" spans="1:7">
      <c r="A287" s="9"/>
      <c r="B287" s="9"/>
      <c r="C287" s="9"/>
      <c r="D287" s="9"/>
      <c r="E287" s="9"/>
      <c r="F287" s="9"/>
      <c r="G287" s="9"/>
    </row>
    <row r="288" spans="1:7">
      <c r="A288" s="32" t="s">
        <v>5</v>
      </c>
      <c r="E288" s="38" t="s">
        <v>6</v>
      </c>
      <c r="F288" s="33" t="s">
        <v>36</v>
      </c>
      <c r="G288" s="40" t="s">
        <v>8</v>
      </c>
    </row>
    <row r="289" spans="1:7">
      <c r="A289" s="9"/>
      <c r="B289" s="9"/>
      <c r="C289" s="9"/>
      <c r="D289" s="9"/>
      <c r="E289" s="9"/>
      <c r="F289" s="15" t="s">
        <v>9</v>
      </c>
      <c r="G289" s="15" t="s">
        <v>9</v>
      </c>
    </row>
    <row r="290" spans="1:7">
      <c r="A290" s="85" t="s">
        <v>224</v>
      </c>
      <c r="E290" s="16">
        <v>0</v>
      </c>
      <c r="F290">
        <v>80</v>
      </c>
      <c r="G290" s="2">
        <f>E290*F290</f>
        <v>0</v>
      </c>
    </row>
    <row r="291" spans="1:7">
      <c r="A291" s="85" t="s">
        <v>225</v>
      </c>
      <c r="E291" s="16">
        <v>0</v>
      </c>
      <c r="F291">
        <v>30</v>
      </c>
      <c r="G291" s="2">
        <f t="shared" ref="G291:G299" si="17">E291*F291</f>
        <v>0</v>
      </c>
    </row>
    <row r="292" spans="1:7">
      <c r="A292" s="85" t="s">
        <v>226</v>
      </c>
      <c r="E292" s="16">
        <v>0</v>
      </c>
      <c r="F292">
        <v>40</v>
      </c>
      <c r="G292" s="2">
        <f t="shared" si="17"/>
        <v>0</v>
      </c>
    </row>
    <row r="293" spans="1:7">
      <c r="A293" s="85" t="s">
        <v>227</v>
      </c>
      <c r="E293" s="16">
        <v>0</v>
      </c>
      <c r="F293">
        <v>40</v>
      </c>
      <c r="G293" s="62">
        <f t="shared" si="17"/>
        <v>0</v>
      </c>
    </row>
    <row r="294" spans="1:7">
      <c r="A294" s="85" t="s">
        <v>228</v>
      </c>
      <c r="E294" s="16">
        <v>0</v>
      </c>
      <c r="F294">
        <v>100</v>
      </c>
      <c r="G294" s="62">
        <f t="shared" si="17"/>
        <v>0</v>
      </c>
    </row>
    <row r="295" spans="1:7">
      <c r="A295" s="85" t="s">
        <v>229</v>
      </c>
      <c r="E295" s="16">
        <v>0</v>
      </c>
      <c r="F295">
        <v>150</v>
      </c>
      <c r="G295" s="2">
        <f t="shared" si="17"/>
        <v>0</v>
      </c>
    </row>
    <row r="296" spans="1:7">
      <c r="A296" s="85" t="s">
        <v>230</v>
      </c>
      <c r="E296" s="16">
        <v>0</v>
      </c>
      <c r="F296">
        <v>120</v>
      </c>
      <c r="G296" s="2">
        <f t="shared" si="17"/>
        <v>0</v>
      </c>
    </row>
    <row r="297" spans="1:7">
      <c r="A297" s="85" t="s">
        <v>231</v>
      </c>
      <c r="E297" s="16">
        <v>0</v>
      </c>
      <c r="F297">
        <v>80</v>
      </c>
      <c r="G297" s="2">
        <f t="shared" si="17"/>
        <v>0</v>
      </c>
    </row>
    <row r="298" spans="1:7">
      <c r="A298" s="85" t="s">
        <v>232</v>
      </c>
      <c r="E298" s="16">
        <v>0</v>
      </c>
      <c r="F298">
        <v>100</v>
      </c>
      <c r="G298" s="2">
        <f t="shared" si="17"/>
        <v>0</v>
      </c>
    </row>
    <row r="299" spans="1:7">
      <c r="A299" s="85" t="s">
        <v>233</v>
      </c>
      <c r="E299" s="16">
        <v>0</v>
      </c>
      <c r="F299">
        <v>400</v>
      </c>
      <c r="G299" s="62">
        <f t="shared" si="17"/>
        <v>0</v>
      </c>
    </row>
    <row r="300" spans="1:7">
      <c r="A300" s="85" t="s">
        <v>234</v>
      </c>
      <c r="E300" s="16">
        <v>0</v>
      </c>
      <c r="F300">
        <v>500</v>
      </c>
      <c r="G300" s="2">
        <f t="shared" ref="G300:G314" si="18">E300*F300</f>
        <v>0</v>
      </c>
    </row>
    <row r="301" spans="1:7">
      <c r="A301" s="85" t="s">
        <v>235</v>
      </c>
      <c r="E301" s="16">
        <v>0</v>
      </c>
      <c r="F301">
        <v>100</v>
      </c>
      <c r="G301" s="2">
        <f t="shared" si="18"/>
        <v>0</v>
      </c>
    </row>
    <row r="302" spans="1:7">
      <c r="A302" s="85" t="s">
        <v>236</v>
      </c>
      <c r="E302" s="16">
        <v>0</v>
      </c>
      <c r="F302">
        <v>80</v>
      </c>
      <c r="G302" s="2">
        <f t="shared" si="18"/>
        <v>0</v>
      </c>
    </row>
    <row r="303" spans="1:7">
      <c r="A303" s="85" t="s">
        <v>237</v>
      </c>
      <c r="E303" s="16">
        <v>0</v>
      </c>
      <c r="F303">
        <v>60</v>
      </c>
      <c r="G303" s="2">
        <f t="shared" si="18"/>
        <v>0</v>
      </c>
    </row>
    <row r="304" spans="1:7">
      <c r="A304" s="85" t="s">
        <v>238</v>
      </c>
      <c r="E304" s="16">
        <v>0</v>
      </c>
      <c r="F304">
        <v>120</v>
      </c>
      <c r="G304" s="2">
        <f t="shared" si="18"/>
        <v>0</v>
      </c>
    </row>
    <row r="305" spans="1:7">
      <c r="A305" s="85" t="s">
        <v>239</v>
      </c>
      <c r="E305" s="16">
        <v>0</v>
      </c>
      <c r="F305">
        <v>120</v>
      </c>
      <c r="G305" s="2">
        <f t="shared" si="18"/>
        <v>0</v>
      </c>
    </row>
    <row r="306" spans="1:7">
      <c r="A306" s="85" t="s">
        <v>240</v>
      </c>
      <c r="E306" s="16">
        <v>0</v>
      </c>
      <c r="F306">
        <v>80</v>
      </c>
      <c r="G306" s="62">
        <f t="shared" si="18"/>
        <v>0</v>
      </c>
    </row>
    <row r="307" spans="1:7">
      <c r="A307" s="85" t="s">
        <v>241</v>
      </c>
      <c r="E307" s="16">
        <v>0</v>
      </c>
      <c r="F307">
        <v>100</v>
      </c>
      <c r="G307" s="62">
        <f t="shared" si="18"/>
        <v>0</v>
      </c>
    </row>
    <row r="308" spans="1:7">
      <c r="A308" s="85" t="s">
        <v>242</v>
      </c>
      <c r="E308" s="16">
        <v>0</v>
      </c>
      <c r="F308">
        <v>60</v>
      </c>
      <c r="G308" s="62">
        <f t="shared" si="18"/>
        <v>0</v>
      </c>
    </row>
    <row r="309" spans="1:7">
      <c r="A309" s="85" t="s">
        <v>29</v>
      </c>
      <c r="E309" s="16">
        <v>0</v>
      </c>
      <c r="F309">
        <v>80</v>
      </c>
      <c r="G309" s="62">
        <f t="shared" si="18"/>
        <v>0</v>
      </c>
    </row>
    <row r="310" spans="1:7">
      <c r="A310" s="85" t="s">
        <v>30</v>
      </c>
      <c r="E310" s="16">
        <v>0</v>
      </c>
      <c r="F310">
        <v>80</v>
      </c>
      <c r="G310" s="62">
        <f t="shared" si="18"/>
        <v>0</v>
      </c>
    </row>
    <row r="311" spans="1:7">
      <c r="A311" s="85" t="s">
        <v>33</v>
      </c>
      <c r="E311" s="16">
        <v>0</v>
      </c>
      <c r="F311">
        <v>40</v>
      </c>
      <c r="G311" s="62">
        <f t="shared" si="18"/>
        <v>0</v>
      </c>
    </row>
    <row r="312" spans="1:7">
      <c r="A312" s="85" t="s">
        <v>243</v>
      </c>
      <c r="E312" s="16">
        <v>0</v>
      </c>
      <c r="F312">
        <v>20</v>
      </c>
      <c r="G312" s="62">
        <f t="shared" si="18"/>
        <v>0</v>
      </c>
    </row>
    <row r="313" spans="1:7">
      <c r="A313" s="85" t="s">
        <v>244</v>
      </c>
      <c r="E313" s="16">
        <v>0</v>
      </c>
      <c r="F313">
        <v>20</v>
      </c>
      <c r="G313" s="62">
        <f t="shared" si="18"/>
        <v>0</v>
      </c>
    </row>
    <row r="314" spans="1:7">
      <c r="A314" s="85" t="s">
        <v>245</v>
      </c>
      <c r="E314" s="16">
        <v>0</v>
      </c>
      <c r="F314">
        <v>40</v>
      </c>
      <c r="G314" s="62">
        <f t="shared" si="18"/>
        <v>0</v>
      </c>
    </row>
    <row r="315" spans="1:7" ht="13.5" thickBot="1">
      <c r="A315" s="86" t="s">
        <v>246</v>
      </c>
      <c r="B315" s="22"/>
      <c r="C315" s="22"/>
      <c r="D315" s="22"/>
      <c r="E315" s="24">
        <v>0</v>
      </c>
      <c r="F315" s="22">
        <v>20</v>
      </c>
      <c r="G315" s="22">
        <f>E315*F315</f>
        <v>0</v>
      </c>
    </row>
    <row r="316" spans="1:7">
      <c r="A316" s="72" t="s">
        <v>34</v>
      </c>
      <c r="B316" s="65"/>
      <c r="C316" s="65"/>
      <c r="D316" s="65"/>
      <c r="E316" s="73"/>
      <c r="F316" s="65"/>
      <c r="G316" s="65">
        <f>SUM(G290:G315)</f>
        <v>0</v>
      </c>
    </row>
    <row r="317" spans="1:7" ht="13.5" thickBot="1">
      <c r="A317" s="23" t="s">
        <v>35</v>
      </c>
      <c r="B317" s="22"/>
      <c r="C317" s="22"/>
      <c r="D317" s="22"/>
      <c r="E317" s="24"/>
      <c r="F317" s="22"/>
      <c r="G317" s="74">
        <f>G316*0.3</f>
        <v>0</v>
      </c>
    </row>
    <row r="318" spans="1:7" ht="15.75">
      <c r="A318" s="26" t="s">
        <v>21</v>
      </c>
      <c r="E318" s="16"/>
      <c r="G318" s="28">
        <f>G316+G317</f>
        <v>0</v>
      </c>
    </row>
    <row r="319" spans="1:7" ht="15.75">
      <c r="A319" s="26"/>
      <c r="E319" s="16"/>
      <c r="G319" s="28"/>
    </row>
    <row r="320" spans="1:7" ht="15.75">
      <c r="A320" s="34"/>
      <c r="E320" s="16"/>
      <c r="G320" s="35"/>
    </row>
    <row r="321" spans="1:8" ht="15.75">
      <c r="A321" s="34"/>
      <c r="E321" s="16"/>
      <c r="G321" s="35"/>
    </row>
    <row r="322" spans="1:8" ht="15.75">
      <c r="A322" s="34"/>
      <c r="E322" s="16"/>
      <c r="G322" s="35"/>
    </row>
    <row r="323" spans="1:8" ht="15.75">
      <c r="A323" s="60" t="s">
        <v>157</v>
      </c>
    </row>
    <row r="324" spans="1:8">
      <c r="A324" s="9"/>
      <c r="B324" s="9"/>
      <c r="C324" s="9"/>
      <c r="D324" s="9"/>
      <c r="E324" s="9"/>
      <c r="F324" s="9"/>
      <c r="G324" s="9"/>
    </row>
    <row r="325" spans="1:8">
      <c r="A325" s="32" t="s">
        <v>5</v>
      </c>
      <c r="E325" s="38" t="s">
        <v>6</v>
      </c>
      <c r="F325" s="33" t="s">
        <v>36</v>
      </c>
      <c r="G325" s="40" t="s">
        <v>8</v>
      </c>
    </row>
    <row r="326" spans="1:8">
      <c r="A326" s="9"/>
      <c r="B326" s="9"/>
      <c r="C326" s="9"/>
      <c r="D326" s="9"/>
      <c r="E326" s="9"/>
      <c r="F326" s="15" t="s">
        <v>9</v>
      </c>
      <c r="G326" s="15" t="s">
        <v>9</v>
      </c>
    </row>
    <row r="327" spans="1:8">
      <c r="A327" t="s">
        <v>54</v>
      </c>
      <c r="E327" s="16">
        <v>2</v>
      </c>
      <c r="F327">
        <v>400</v>
      </c>
      <c r="G327" s="2">
        <f>E327*F327</f>
        <v>800</v>
      </c>
    </row>
    <row r="328" spans="1:8">
      <c r="A328" s="85" t="s">
        <v>258</v>
      </c>
      <c r="E328" s="16">
        <v>4</v>
      </c>
      <c r="F328">
        <v>600</v>
      </c>
      <c r="G328" s="2">
        <f t="shared" ref="G328:G329" si="19">E328*F328</f>
        <v>2400</v>
      </c>
    </row>
    <row r="329" spans="1:8">
      <c r="A329" s="85" t="s">
        <v>382</v>
      </c>
      <c r="E329" s="16">
        <v>1</v>
      </c>
      <c r="F329">
        <v>400</v>
      </c>
      <c r="G329" s="2">
        <f t="shared" si="19"/>
        <v>400</v>
      </c>
    </row>
    <row r="330" spans="1:8">
      <c r="A330" t="s">
        <v>149</v>
      </c>
      <c r="E330" s="146">
        <v>1</v>
      </c>
      <c r="F330">
        <v>160</v>
      </c>
      <c r="G330" s="2">
        <f t="shared" ref="G330:G337" si="20">E330*F330</f>
        <v>160</v>
      </c>
      <c r="H330" s="114"/>
    </row>
    <row r="331" spans="1:8">
      <c r="A331" t="s">
        <v>55</v>
      </c>
      <c r="E331" s="16">
        <v>2</v>
      </c>
      <c r="F331">
        <v>50</v>
      </c>
      <c r="G331" s="2">
        <f t="shared" si="20"/>
        <v>100</v>
      </c>
    </row>
    <row r="332" spans="1:8">
      <c r="A332" t="s">
        <v>271</v>
      </c>
      <c r="E332" s="16">
        <v>1</v>
      </c>
      <c r="F332">
        <v>300</v>
      </c>
      <c r="G332" s="62">
        <f t="shared" si="20"/>
        <v>300</v>
      </c>
    </row>
    <row r="333" spans="1:8">
      <c r="A333" t="s">
        <v>156</v>
      </c>
      <c r="E333" s="16">
        <v>12</v>
      </c>
      <c r="F333">
        <v>80</v>
      </c>
      <c r="G333" s="62">
        <f t="shared" si="20"/>
        <v>960</v>
      </c>
    </row>
    <row r="334" spans="1:8">
      <c r="A334" t="s">
        <v>56</v>
      </c>
      <c r="E334" s="16">
        <v>2</v>
      </c>
      <c r="F334">
        <v>150</v>
      </c>
      <c r="G334" s="2">
        <f t="shared" si="20"/>
        <v>300</v>
      </c>
    </row>
    <row r="335" spans="1:8">
      <c r="A335" s="85" t="s">
        <v>388</v>
      </c>
      <c r="E335" s="16">
        <v>16</v>
      </c>
      <c r="F335">
        <v>80</v>
      </c>
      <c r="G335" s="2">
        <f t="shared" si="20"/>
        <v>1280</v>
      </c>
    </row>
    <row r="336" spans="1:8">
      <c r="A336" t="s">
        <v>29</v>
      </c>
      <c r="E336" s="16">
        <v>1</v>
      </c>
      <c r="F336">
        <v>120</v>
      </c>
      <c r="G336" s="2">
        <f t="shared" si="20"/>
        <v>120</v>
      </c>
    </row>
    <row r="337" spans="1:7">
      <c r="A337" t="s">
        <v>30</v>
      </c>
      <c r="E337" s="16">
        <v>1</v>
      </c>
      <c r="F337">
        <v>80</v>
      </c>
      <c r="G337" s="2">
        <f t="shared" si="20"/>
        <v>80</v>
      </c>
    </row>
    <row r="338" spans="1:7">
      <c r="A338" s="71" t="s">
        <v>27</v>
      </c>
      <c r="E338" s="16"/>
      <c r="G338" s="2"/>
    </row>
    <row r="339" spans="1:7">
      <c r="A339" t="s">
        <v>57</v>
      </c>
      <c r="E339" s="16">
        <v>1</v>
      </c>
      <c r="F339">
        <v>150</v>
      </c>
      <c r="G339" s="2">
        <f t="shared" ref="G339:G347" si="21">E339*F339</f>
        <v>150</v>
      </c>
    </row>
    <row r="340" spans="1:7">
      <c r="A340" s="85" t="s">
        <v>259</v>
      </c>
      <c r="E340" s="16">
        <v>1</v>
      </c>
      <c r="F340">
        <v>100</v>
      </c>
      <c r="G340" s="62">
        <f t="shared" si="21"/>
        <v>100</v>
      </c>
    </row>
    <row r="341" spans="1:7">
      <c r="A341" t="s">
        <v>18</v>
      </c>
      <c r="E341" s="16">
        <v>1</v>
      </c>
      <c r="F341">
        <v>20</v>
      </c>
      <c r="G341" s="2">
        <f t="shared" si="21"/>
        <v>20</v>
      </c>
    </row>
    <row r="342" spans="1:7">
      <c r="A342" t="s">
        <v>58</v>
      </c>
      <c r="E342" s="16">
        <v>2</v>
      </c>
      <c r="F342">
        <v>50</v>
      </c>
      <c r="G342" s="2">
        <f t="shared" si="21"/>
        <v>100</v>
      </c>
    </row>
    <row r="343" spans="1:7">
      <c r="A343" s="85" t="s">
        <v>261</v>
      </c>
      <c r="E343" s="16">
        <v>1</v>
      </c>
      <c r="F343" s="85">
        <v>400</v>
      </c>
      <c r="G343" s="2">
        <f t="shared" si="21"/>
        <v>400</v>
      </c>
    </row>
    <row r="344" spans="1:7">
      <c r="A344" t="s">
        <v>59</v>
      </c>
      <c r="E344" s="16">
        <v>1</v>
      </c>
      <c r="F344">
        <v>250</v>
      </c>
      <c r="G344" s="2">
        <f t="shared" si="21"/>
        <v>250</v>
      </c>
    </row>
    <row r="345" spans="1:7">
      <c r="A345" t="s">
        <v>60</v>
      </c>
      <c r="E345" s="16">
        <v>1</v>
      </c>
      <c r="F345">
        <v>250</v>
      </c>
      <c r="G345" s="2">
        <f t="shared" si="21"/>
        <v>250</v>
      </c>
    </row>
    <row r="346" spans="1:7">
      <c r="A346" s="85" t="s">
        <v>260</v>
      </c>
      <c r="E346" s="16">
        <v>1</v>
      </c>
      <c r="F346">
        <v>250</v>
      </c>
      <c r="G346" s="62">
        <f t="shared" si="21"/>
        <v>250</v>
      </c>
    </row>
    <row r="347" spans="1:7">
      <c r="A347" t="s">
        <v>164</v>
      </c>
      <c r="E347" s="16">
        <v>1</v>
      </c>
      <c r="F347">
        <v>250</v>
      </c>
      <c r="G347" s="62">
        <f t="shared" si="21"/>
        <v>250</v>
      </c>
    </row>
    <row r="348" spans="1:7" ht="13.5" thickBot="1">
      <c r="A348" s="22" t="s">
        <v>61</v>
      </c>
      <c r="B348" s="22"/>
      <c r="C348" s="22"/>
      <c r="D348" s="22"/>
      <c r="E348" s="24">
        <v>1</v>
      </c>
      <c r="F348" s="22">
        <v>120</v>
      </c>
      <c r="G348" s="22">
        <f>E348*F348</f>
        <v>120</v>
      </c>
    </row>
    <row r="349" spans="1:7">
      <c r="A349" s="72" t="s">
        <v>34</v>
      </c>
      <c r="B349" s="65"/>
      <c r="C349" s="65"/>
      <c r="D349" s="65"/>
      <c r="E349" s="73"/>
      <c r="F349" s="65"/>
      <c r="G349" s="65">
        <f>SUM(G327:G348)</f>
        <v>8790</v>
      </c>
    </row>
    <row r="350" spans="1:7" ht="13.5" thickBot="1">
      <c r="A350" s="23" t="s">
        <v>35</v>
      </c>
      <c r="B350" s="22"/>
      <c r="C350" s="22"/>
      <c r="D350" s="22"/>
      <c r="E350" s="24"/>
      <c r="F350" s="22"/>
      <c r="G350" s="74">
        <f>G349*0.3</f>
        <v>2637</v>
      </c>
    </row>
    <row r="351" spans="1:7" ht="15.75">
      <c r="A351" s="26" t="s">
        <v>21</v>
      </c>
      <c r="E351" s="16"/>
      <c r="G351" s="28">
        <f>G349+G350</f>
        <v>11427</v>
      </c>
    </row>
    <row r="358" spans="1:7" ht="15.75">
      <c r="A358" s="26"/>
      <c r="E358" s="16"/>
      <c r="G358" s="28"/>
    </row>
    <row r="359" spans="1:7" ht="15.75">
      <c r="A359" s="26"/>
      <c r="E359" s="16"/>
      <c r="G359" s="28"/>
    </row>
    <row r="360" spans="1:7" ht="15.75">
      <c r="A360" s="26" t="s">
        <v>447</v>
      </c>
    </row>
    <row r="361" spans="1:7">
      <c r="A361" s="9"/>
      <c r="B361" s="9"/>
      <c r="C361" s="9"/>
      <c r="D361" s="9"/>
      <c r="E361" s="9"/>
      <c r="F361" s="9"/>
      <c r="G361" s="9"/>
    </row>
    <row r="362" spans="1:7">
      <c r="A362" s="10" t="s">
        <v>5</v>
      </c>
      <c r="B362" s="10"/>
      <c r="C362" s="10"/>
      <c r="D362" s="10"/>
      <c r="E362" s="13" t="s">
        <v>6</v>
      </c>
      <c r="F362" s="14" t="s">
        <v>36</v>
      </c>
      <c r="G362" s="14" t="s">
        <v>8</v>
      </c>
    </row>
    <row r="363" spans="1:7">
      <c r="A363" s="9"/>
      <c r="B363" s="9"/>
      <c r="C363" s="9"/>
      <c r="D363" s="9"/>
      <c r="E363" s="9"/>
      <c r="F363" s="15" t="s">
        <v>9</v>
      </c>
      <c r="G363" s="15" t="s">
        <v>9</v>
      </c>
    </row>
    <row r="364" spans="1:7">
      <c r="A364" t="s">
        <v>184</v>
      </c>
      <c r="E364" s="16">
        <v>1</v>
      </c>
      <c r="F364">
        <v>150</v>
      </c>
      <c r="G364">
        <f t="shared" ref="G364:G372" si="22">E364*F364</f>
        <v>150</v>
      </c>
    </row>
    <row r="365" spans="1:7">
      <c r="A365" t="s">
        <v>447</v>
      </c>
      <c r="E365" s="16">
        <v>1</v>
      </c>
      <c r="F365">
        <v>600</v>
      </c>
      <c r="G365">
        <f t="shared" si="22"/>
        <v>600</v>
      </c>
    </row>
    <row r="366" spans="1:7">
      <c r="A366" s="85" t="s">
        <v>257</v>
      </c>
      <c r="E366" s="16">
        <v>4</v>
      </c>
      <c r="F366">
        <v>100</v>
      </c>
      <c r="G366">
        <f t="shared" si="22"/>
        <v>400</v>
      </c>
    </row>
    <row r="367" spans="1:7">
      <c r="A367" t="s">
        <v>65</v>
      </c>
      <c r="E367" s="16">
        <v>1</v>
      </c>
      <c r="F367">
        <v>30</v>
      </c>
      <c r="G367">
        <f t="shared" si="22"/>
        <v>30</v>
      </c>
    </row>
    <row r="368" spans="1:7">
      <c r="A368" t="s">
        <v>185</v>
      </c>
      <c r="E368" s="16">
        <v>1</v>
      </c>
      <c r="F368">
        <v>200</v>
      </c>
      <c r="G368">
        <f t="shared" si="22"/>
        <v>200</v>
      </c>
    </row>
    <row r="369" spans="1:7">
      <c r="A369" t="s">
        <v>186</v>
      </c>
      <c r="E369" s="16">
        <v>1</v>
      </c>
      <c r="F369">
        <v>120</v>
      </c>
      <c r="G369">
        <f t="shared" si="22"/>
        <v>120</v>
      </c>
    </row>
    <row r="370" spans="1:7">
      <c r="A370" t="s">
        <v>452</v>
      </c>
      <c r="E370" s="16">
        <v>3</v>
      </c>
      <c r="F370">
        <v>120</v>
      </c>
      <c r="G370">
        <f t="shared" si="22"/>
        <v>360</v>
      </c>
    </row>
    <row r="371" spans="1:7">
      <c r="A371" t="s">
        <v>187</v>
      </c>
      <c r="E371" s="16">
        <v>1</v>
      </c>
      <c r="F371">
        <v>120</v>
      </c>
      <c r="G371">
        <f t="shared" si="22"/>
        <v>120</v>
      </c>
    </row>
    <row r="372" spans="1:7">
      <c r="A372" s="9" t="s">
        <v>188</v>
      </c>
      <c r="B372" s="9"/>
      <c r="C372" s="9"/>
      <c r="D372" s="9"/>
      <c r="E372" s="19">
        <v>1</v>
      </c>
      <c r="F372" s="9">
        <v>150</v>
      </c>
      <c r="G372" s="9">
        <f t="shared" si="22"/>
        <v>150</v>
      </c>
    </row>
    <row r="373" spans="1:7">
      <c r="A373" s="21" t="s">
        <v>19</v>
      </c>
      <c r="E373" s="16"/>
      <c r="G373">
        <f>SUM(G364:G372)</f>
        <v>2130</v>
      </c>
    </row>
    <row r="374" spans="1:7" ht="13.5" thickBot="1">
      <c r="A374" s="78" t="s">
        <v>35</v>
      </c>
      <c r="B374" s="69"/>
      <c r="C374" s="69"/>
      <c r="D374" s="69"/>
      <c r="E374" s="79"/>
      <c r="F374" s="69"/>
      <c r="G374" s="69">
        <f>G373*0.3</f>
        <v>639</v>
      </c>
    </row>
    <row r="375" spans="1:7" ht="15.75">
      <c r="A375" s="26" t="s">
        <v>21</v>
      </c>
      <c r="E375" s="16"/>
      <c r="G375" s="26">
        <f>G373+G374</f>
        <v>2769</v>
      </c>
    </row>
    <row r="376" spans="1:7" ht="15.75">
      <c r="A376" s="26"/>
      <c r="E376" s="16"/>
      <c r="G376" s="28"/>
    </row>
    <row r="377" spans="1:7" ht="15.75">
      <c r="A377" s="26"/>
      <c r="E377" s="16"/>
      <c r="G377" s="28"/>
    </row>
    <row r="378" spans="1:7" ht="15.75">
      <c r="A378" s="26"/>
      <c r="E378" s="16"/>
      <c r="G378" s="28"/>
    </row>
    <row r="379" spans="1:7" ht="15.75">
      <c r="A379" s="26"/>
      <c r="E379" s="16"/>
      <c r="G379" s="28"/>
    </row>
    <row r="380" spans="1:7" ht="15.75">
      <c r="A380" s="26"/>
      <c r="E380" s="16"/>
      <c r="G380" s="28"/>
    </row>
    <row r="381" spans="1:7" ht="15.75">
      <c r="A381" s="26"/>
      <c r="E381" s="16"/>
      <c r="G381" s="28"/>
    </row>
    <row r="382" spans="1:7" ht="15.75">
      <c r="A382" s="26"/>
      <c r="E382" s="16"/>
      <c r="G382" s="28"/>
    </row>
    <row r="383" spans="1:7" ht="15.75">
      <c r="A383" s="26"/>
      <c r="E383" s="16"/>
      <c r="G383" s="28"/>
    </row>
    <row r="384" spans="1:7" ht="15.75">
      <c r="A384" s="26"/>
      <c r="E384" s="16"/>
      <c r="G384" s="28"/>
    </row>
    <row r="385" spans="1:7" ht="15.75">
      <c r="A385" s="26"/>
      <c r="E385" s="16"/>
      <c r="G385" s="28"/>
    </row>
    <row r="386" spans="1:7">
      <c r="E386" s="16"/>
    </row>
    <row r="387" spans="1:7" ht="15.75">
      <c r="A387" s="60" t="s">
        <v>272</v>
      </c>
      <c r="B387" s="147"/>
    </row>
    <row r="388" spans="1:7">
      <c r="A388" s="9"/>
      <c r="B388" s="9"/>
      <c r="C388" s="9"/>
      <c r="D388" s="9"/>
      <c r="E388" s="9"/>
      <c r="F388" s="9"/>
      <c r="G388" s="9"/>
    </row>
    <row r="389" spans="1:7">
      <c r="A389" s="32" t="s">
        <v>5</v>
      </c>
      <c r="B389" s="32"/>
      <c r="C389" s="32"/>
      <c r="D389" s="32"/>
      <c r="E389" s="38" t="s">
        <v>6</v>
      </c>
      <c r="F389" s="33" t="s">
        <v>62</v>
      </c>
      <c r="G389" s="40" t="s">
        <v>8</v>
      </c>
    </row>
    <row r="390" spans="1:7">
      <c r="A390" s="9"/>
      <c r="B390" s="9"/>
      <c r="C390" s="9"/>
      <c r="D390" s="9"/>
      <c r="E390" s="9"/>
      <c r="F390" s="15" t="s">
        <v>9</v>
      </c>
      <c r="G390" s="15" t="s">
        <v>9</v>
      </c>
    </row>
    <row r="391" spans="1:7">
      <c r="A391" t="s">
        <v>63</v>
      </c>
      <c r="E391" s="16">
        <v>0</v>
      </c>
      <c r="F391">
        <v>300</v>
      </c>
      <c r="G391" s="2">
        <f t="shared" ref="G391:G397" si="23">E391*F391</f>
        <v>0</v>
      </c>
    </row>
    <row r="392" spans="1:7">
      <c r="A392" t="s">
        <v>64</v>
      </c>
      <c r="E392" s="16">
        <v>0</v>
      </c>
      <c r="F392">
        <v>180</v>
      </c>
      <c r="G392" s="2">
        <f t="shared" si="23"/>
        <v>0</v>
      </c>
    </row>
    <row r="393" spans="1:7">
      <c r="A393" s="85" t="s">
        <v>192</v>
      </c>
      <c r="E393" s="16">
        <v>0</v>
      </c>
      <c r="F393">
        <v>730</v>
      </c>
      <c r="G393" s="2">
        <f t="shared" si="23"/>
        <v>0</v>
      </c>
    </row>
    <row r="394" spans="1:7">
      <c r="A394" t="s">
        <v>65</v>
      </c>
      <c r="E394" s="16">
        <v>0</v>
      </c>
      <c r="F394">
        <v>50</v>
      </c>
      <c r="G394" s="2">
        <f t="shared" si="23"/>
        <v>0</v>
      </c>
    </row>
    <row r="395" spans="1:7">
      <c r="A395" t="s">
        <v>66</v>
      </c>
      <c r="E395" s="16">
        <v>0</v>
      </c>
      <c r="F395">
        <v>50</v>
      </c>
      <c r="G395" s="2">
        <f t="shared" si="23"/>
        <v>0</v>
      </c>
    </row>
    <row r="396" spans="1:7">
      <c r="A396" t="s">
        <v>180</v>
      </c>
      <c r="E396" s="16">
        <v>0</v>
      </c>
      <c r="F396">
        <v>350</v>
      </c>
      <c r="G396" s="62">
        <f t="shared" si="23"/>
        <v>0</v>
      </c>
    </row>
    <row r="397" spans="1:7">
      <c r="A397" t="s">
        <v>181</v>
      </c>
      <c r="E397" s="16">
        <v>0</v>
      </c>
      <c r="F397">
        <v>120</v>
      </c>
      <c r="G397" s="62">
        <f t="shared" si="23"/>
        <v>0</v>
      </c>
    </row>
    <row r="398" spans="1:7">
      <c r="A398" s="71" t="s">
        <v>27</v>
      </c>
      <c r="E398" s="16"/>
      <c r="G398" s="2"/>
    </row>
    <row r="399" spans="1:7">
      <c r="A399" t="s">
        <v>42</v>
      </c>
      <c r="E399" s="16">
        <v>0</v>
      </c>
      <c r="F399">
        <v>100</v>
      </c>
      <c r="G399" s="2">
        <f>E399*F399</f>
        <v>0</v>
      </c>
    </row>
    <row r="400" spans="1:7">
      <c r="A400" t="s">
        <v>29</v>
      </c>
      <c r="E400" s="16">
        <v>0</v>
      </c>
      <c r="F400">
        <v>80</v>
      </c>
      <c r="G400" s="2">
        <f>E400*F400</f>
        <v>0</v>
      </c>
    </row>
    <row r="401" spans="1:8">
      <c r="A401" t="s">
        <v>144</v>
      </c>
      <c r="E401" s="16">
        <v>0</v>
      </c>
      <c r="F401">
        <v>80</v>
      </c>
      <c r="G401" s="2">
        <f>E401*F401</f>
        <v>0</v>
      </c>
    </row>
    <row r="402" spans="1:8" s="2" customFormat="1" ht="13.5" thickBot="1">
      <c r="A402" s="22" t="s">
        <v>18</v>
      </c>
      <c r="B402" s="22"/>
      <c r="C402" s="22"/>
      <c r="D402" s="22"/>
      <c r="E402" s="24">
        <v>0</v>
      </c>
      <c r="F402" s="22">
        <v>20</v>
      </c>
      <c r="G402" s="22">
        <f>E402*F402</f>
        <v>0</v>
      </c>
      <c r="H402" s="114"/>
    </row>
    <row r="403" spans="1:8">
      <c r="A403" s="29" t="s">
        <v>34</v>
      </c>
      <c r="B403" s="9"/>
      <c r="C403" s="9"/>
      <c r="D403" s="9"/>
      <c r="E403" s="19"/>
      <c r="F403" s="9"/>
      <c r="G403" s="9">
        <f>SUM(G391:G402)</f>
        <v>0</v>
      </c>
    </row>
    <row r="404" spans="1:8" ht="13.5" thickBot="1">
      <c r="A404" s="23" t="s">
        <v>35</v>
      </c>
      <c r="B404" s="22"/>
      <c r="C404" s="22"/>
      <c r="D404" s="22"/>
      <c r="E404" s="24"/>
      <c r="F404" s="22"/>
      <c r="G404" s="74">
        <f>G403*0.3</f>
        <v>0</v>
      </c>
    </row>
    <row r="405" spans="1:8" ht="15.75">
      <c r="A405" s="26" t="s">
        <v>21</v>
      </c>
      <c r="E405" s="16"/>
      <c r="G405" s="198">
        <f>G403+G404</f>
        <v>0</v>
      </c>
    </row>
    <row r="406" spans="1:8" ht="16.5" customHeight="1">
      <c r="E406" s="16"/>
    </row>
    <row r="416" spans="1:8" ht="18">
      <c r="A416" s="67"/>
    </row>
    <row r="417" spans="1:8">
      <c r="B417" s="147"/>
    </row>
    <row r="418" spans="1:8" ht="15.75">
      <c r="A418" s="60" t="s">
        <v>131</v>
      </c>
    </row>
    <row r="419" spans="1:8">
      <c r="A419" s="9"/>
      <c r="B419" s="9"/>
      <c r="C419" s="9"/>
      <c r="D419" s="9"/>
      <c r="E419" s="9"/>
      <c r="F419" s="9"/>
      <c r="G419" s="9"/>
    </row>
    <row r="420" spans="1:8">
      <c r="A420" s="32" t="s">
        <v>5</v>
      </c>
      <c r="B420" s="32"/>
      <c r="C420" s="32"/>
      <c r="D420" s="32"/>
      <c r="E420" s="38" t="s">
        <v>6</v>
      </c>
      <c r="F420" s="33" t="s">
        <v>36</v>
      </c>
      <c r="G420" s="40" t="s">
        <v>8</v>
      </c>
    </row>
    <row r="421" spans="1:8">
      <c r="A421" s="9"/>
      <c r="B421" s="9"/>
      <c r="C421" s="9"/>
      <c r="D421" s="9"/>
      <c r="E421" s="9"/>
      <c r="F421" s="30" t="s">
        <v>9</v>
      </c>
      <c r="G421" s="30" t="s">
        <v>9</v>
      </c>
    </row>
    <row r="422" spans="1:8">
      <c r="A422" t="s">
        <v>67</v>
      </c>
      <c r="E422" s="16">
        <v>0</v>
      </c>
      <c r="F422">
        <v>40</v>
      </c>
      <c r="G422" s="2">
        <f>E422*F422</f>
        <v>0</v>
      </c>
    </row>
    <row r="423" spans="1:8">
      <c r="A423" t="s">
        <v>68</v>
      </c>
      <c r="E423" s="16">
        <v>0</v>
      </c>
      <c r="F423">
        <v>50</v>
      </c>
      <c r="G423" s="2">
        <f>+E423*F423</f>
        <v>0</v>
      </c>
    </row>
    <row r="424" spans="1:8">
      <c r="A424" s="85" t="s">
        <v>377</v>
      </c>
      <c r="E424" s="16">
        <v>0</v>
      </c>
      <c r="F424">
        <v>90</v>
      </c>
      <c r="G424" s="2">
        <f>E424*F424</f>
        <v>0</v>
      </c>
    </row>
    <row r="425" spans="1:8">
      <c r="A425" s="71" t="s">
        <v>27</v>
      </c>
      <c r="E425" s="16"/>
      <c r="G425" s="2"/>
    </row>
    <row r="426" spans="1:8" s="2" customFormat="1">
      <c r="A426" t="s">
        <v>69</v>
      </c>
      <c r="B426"/>
      <c r="C426"/>
      <c r="D426"/>
      <c r="E426" s="16">
        <v>0</v>
      </c>
      <c r="F426">
        <v>120</v>
      </c>
      <c r="G426" s="2">
        <f t="shared" ref="G426:G431" si="24">E426*F426</f>
        <v>0</v>
      </c>
      <c r="H426" s="114"/>
    </row>
    <row r="427" spans="1:8">
      <c r="A427" t="s">
        <v>29</v>
      </c>
      <c r="E427" s="16">
        <v>0</v>
      </c>
      <c r="F427">
        <v>80</v>
      </c>
      <c r="G427" s="2">
        <f t="shared" si="24"/>
        <v>0</v>
      </c>
    </row>
    <row r="428" spans="1:8">
      <c r="A428" t="s">
        <v>30</v>
      </c>
      <c r="E428" s="16">
        <v>0</v>
      </c>
      <c r="F428">
        <v>80</v>
      </c>
      <c r="G428" s="2">
        <f t="shared" si="24"/>
        <v>0</v>
      </c>
    </row>
    <row r="429" spans="1:8">
      <c r="A429" t="s">
        <v>18</v>
      </c>
      <c r="E429" s="16">
        <v>0</v>
      </c>
      <c r="F429">
        <v>20</v>
      </c>
      <c r="G429" s="2">
        <f t="shared" si="24"/>
        <v>0</v>
      </c>
    </row>
    <row r="430" spans="1:8">
      <c r="A430" t="s">
        <v>273</v>
      </c>
      <c r="E430" s="16">
        <v>0</v>
      </c>
      <c r="F430">
        <v>60</v>
      </c>
      <c r="G430" s="2">
        <f t="shared" si="24"/>
        <v>0</v>
      </c>
    </row>
    <row r="431" spans="1:8" ht="13.5" thickBot="1">
      <c r="A431" s="22" t="s">
        <v>70</v>
      </c>
      <c r="B431" s="22"/>
      <c r="C431" s="22"/>
      <c r="D431" s="22"/>
      <c r="E431" s="24">
        <v>0</v>
      </c>
      <c r="F431" s="22">
        <v>200</v>
      </c>
      <c r="G431" s="22">
        <f t="shared" si="24"/>
        <v>0</v>
      </c>
    </row>
    <row r="432" spans="1:8">
      <c r="A432" s="72" t="s">
        <v>34</v>
      </c>
      <c r="B432" s="65"/>
      <c r="C432" s="65"/>
      <c r="D432" s="65"/>
      <c r="E432" s="73"/>
      <c r="F432" s="65"/>
      <c r="G432" s="9">
        <f>SUM(G422:G424)+SUM(G426:G431)</f>
        <v>0</v>
      </c>
    </row>
    <row r="433" spans="1:7" ht="13.5" thickBot="1">
      <c r="A433" s="23" t="s">
        <v>35</v>
      </c>
      <c r="B433" s="22"/>
      <c r="C433" s="22"/>
      <c r="D433" s="22"/>
      <c r="E433" s="24"/>
      <c r="F433" s="22"/>
      <c r="G433" s="69">
        <f>G432*0.3</f>
        <v>0</v>
      </c>
    </row>
    <row r="434" spans="1:7" ht="15.75">
      <c r="A434" s="26" t="s">
        <v>21</v>
      </c>
      <c r="E434" s="16"/>
      <c r="G434" s="41">
        <f>G432+G433</f>
        <v>0</v>
      </c>
    </row>
    <row r="435" spans="1:7">
      <c r="E435" s="16"/>
    </row>
    <row r="437" spans="1:7" ht="15.75">
      <c r="A437" s="60" t="s">
        <v>158</v>
      </c>
    </row>
    <row r="438" spans="1:7">
      <c r="A438" s="9"/>
      <c r="B438" s="9"/>
      <c r="C438" s="9"/>
      <c r="D438" s="9"/>
      <c r="E438" s="9"/>
      <c r="F438" s="9"/>
      <c r="G438" s="9"/>
    </row>
    <row r="439" spans="1:7">
      <c r="A439" s="10" t="s">
        <v>5</v>
      </c>
      <c r="B439" s="10"/>
      <c r="C439" s="10"/>
      <c r="D439" s="10"/>
      <c r="E439" s="13" t="s">
        <v>6</v>
      </c>
      <c r="F439" s="14" t="s">
        <v>36</v>
      </c>
      <c r="G439" s="39" t="s">
        <v>8</v>
      </c>
    </row>
    <row r="440" spans="1:7">
      <c r="A440" s="9"/>
      <c r="B440" s="9"/>
      <c r="C440" s="9"/>
      <c r="D440" s="9"/>
      <c r="E440" s="9"/>
      <c r="F440" s="15" t="s">
        <v>9</v>
      </c>
      <c r="G440" s="15" t="s">
        <v>9</v>
      </c>
    </row>
    <row r="441" spans="1:7">
      <c r="A441" s="85" t="s">
        <v>194</v>
      </c>
      <c r="E441" s="16">
        <f>G21</f>
        <v>16</v>
      </c>
      <c r="F441">
        <v>180</v>
      </c>
      <c r="G441" s="2">
        <f>E441*F441</f>
        <v>2880</v>
      </c>
    </row>
    <row r="442" spans="1:7">
      <c r="A442" s="85" t="s">
        <v>193</v>
      </c>
      <c r="E442" s="16">
        <f>G22</f>
        <v>16</v>
      </c>
      <c r="F442">
        <v>180</v>
      </c>
      <c r="G442" s="2">
        <f>E442*F442</f>
        <v>2880</v>
      </c>
    </row>
    <row r="443" spans="1:7">
      <c r="A443" s="85" t="s">
        <v>195</v>
      </c>
      <c r="E443" s="16">
        <f>G23</f>
        <v>16</v>
      </c>
      <c r="F443">
        <v>180</v>
      </c>
      <c r="G443" s="2">
        <f t="shared" ref="G443:G444" si="25">E443*F443</f>
        <v>2880</v>
      </c>
    </row>
    <row r="444" spans="1:7">
      <c r="A444" s="85" t="s">
        <v>269</v>
      </c>
      <c r="E444" s="16">
        <f>G25</f>
        <v>16</v>
      </c>
      <c r="F444">
        <v>150</v>
      </c>
      <c r="G444" s="2">
        <f t="shared" si="25"/>
        <v>2400</v>
      </c>
    </row>
    <row r="445" spans="1:7">
      <c r="A445" t="s">
        <v>71</v>
      </c>
      <c r="E445" s="16">
        <v>4</v>
      </c>
      <c r="F445">
        <v>40</v>
      </c>
      <c r="G445" s="2">
        <f>E445*F445</f>
        <v>160</v>
      </c>
    </row>
    <row r="446" spans="1:7">
      <c r="A446" s="27" t="s">
        <v>27</v>
      </c>
      <c r="E446" s="16"/>
      <c r="G446" s="2"/>
    </row>
    <row r="447" spans="1:7">
      <c r="A447" t="s">
        <v>72</v>
      </c>
      <c r="E447" s="16">
        <v>4</v>
      </c>
      <c r="F447">
        <v>100</v>
      </c>
      <c r="G447" s="2">
        <f t="shared" ref="G447:G454" si="26">E447*F447</f>
        <v>400</v>
      </c>
    </row>
    <row r="448" spans="1:7">
      <c r="A448" t="s">
        <v>73</v>
      </c>
      <c r="E448" s="146">
        <v>4</v>
      </c>
      <c r="F448">
        <v>150</v>
      </c>
      <c r="G448" s="2">
        <f t="shared" si="26"/>
        <v>600</v>
      </c>
    </row>
    <row r="449" spans="1:8">
      <c r="A449" t="s">
        <v>29</v>
      </c>
      <c r="E449" s="16">
        <v>4</v>
      </c>
      <c r="F449">
        <v>80</v>
      </c>
      <c r="G449" s="2">
        <f t="shared" si="26"/>
        <v>320</v>
      </c>
    </row>
    <row r="450" spans="1:8">
      <c r="A450" t="s">
        <v>52</v>
      </c>
      <c r="E450" s="16">
        <v>4</v>
      </c>
      <c r="F450">
        <v>80</v>
      </c>
      <c r="G450" s="2">
        <f t="shared" si="26"/>
        <v>320</v>
      </c>
    </row>
    <row r="451" spans="1:8">
      <c r="A451" t="s">
        <v>18</v>
      </c>
      <c r="E451" s="16">
        <v>4</v>
      </c>
      <c r="F451">
        <v>20</v>
      </c>
      <c r="G451" s="2">
        <f t="shared" si="26"/>
        <v>80</v>
      </c>
    </row>
    <row r="452" spans="1:8" s="2" customFormat="1">
      <c r="A452" t="s">
        <v>53</v>
      </c>
      <c r="B452"/>
      <c r="C452"/>
      <c r="D452"/>
      <c r="E452" s="16">
        <v>4</v>
      </c>
      <c r="F452">
        <v>100</v>
      </c>
      <c r="G452" s="2">
        <f t="shared" si="26"/>
        <v>400</v>
      </c>
      <c r="H452" s="114"/>
    </row>
    <row r="453" spans="1:8">
      <c r="A453" t="s">
        <v>10</v>
      </c>
      <c r="E453" s="16">
        <v>4</v>
      </c>
      <c r="F453">
        <v>50</v>
      </c>
      <c r="G453" s="2">
        <f t="shared" si="26"/>
        <v>200</v>
      </c>
      <c r="H453" s="107"/>
    </row>
    <row r="454" spans="1:8">
      <c r="A454" t="s">
        <v>159</v>
      </c>
      <c r="E454" s="16">
        <v>2</v>
      </c>
      <c r="F454">
        <v>150</v>
      </c>
      <c r="G454" s="2">
        <f t="shared" si="26"/>
        <v>300</v>
      </c>
    </row>
    <row r="455" spans="1:8">
      <c r="A455" t="s">
        <v>145</v>
      </c>
      <c r="E455" s="16">
        <v>4</v>
      </c>
      <c r="F455">
        <v>120</v>
      </c>
      <c r="G455" s="2">
        <f>F455*E455</f>
        <v>480</v>
      </c>
    </row>
    <row r="456" spans="1:8">
      <c r="A456" t="s">
        <v>146</v>
      </c>
      <c r="E456" s="16">
        <v>2</v>
      </c>
      <c r="F456">
        <v>1500</v>
      </c>
      <c r="G456" s="2">
        <f>F456*E456</f>
        <v>3000</v>
      </c>
    </row>
    <row r="457" spans="1:8" ht="13.5" thickBot="1">
      <c r="A457" s="22" t="s">
        <v>70</v>
      </c>
      <c r="B457" s="22"/>
      <c r="C457" s="22"/>
      <c r="D457" s="22"/>
      <c r="E457" s="24">
        <v>1</v>
      </c>
      <c r="F457" s="22">
        <v>400</v>
      </c>
      <c r="G457" s="22">
        <f>E457*F457</f>
        <v>400</v>
      </c>
    </row>
    <row r="458" spans="1:8">
      <c r="A458" s="72" t="s">
        <v>34</v>
      </c>
      <c r="B458" s="65"/>
      <c r="C458" s="65"/>
      <c r="D458" s="65"/>
      <c r="E458" s="73"/>
      <c r="F458" s="65"/>
      <c r="G458" s="65">
        <f>SUM(G441:G445)+SUM(G447:G457)</f>
        <v>17700</v>
      </c>
    </row>
    <row r="459" spans="1:8" ht="13.5" thickBot="1">
      <c r="A459" s="31" t="s">
        <v>35</v>
      </c>
      <c r="B459" s="22"/>
      <c r="C459" s="22"/>
      <c r="D459" s="22"/>
      <c r="E459" s="24"/>
      <c r="F459" s="22"/>
      <c r="G459" s="22">
        <f>G458*0.3</f>
        <v>5310</v>
      </c>
    </row>
    <row r="460" spans="1:8" ht="15.75">
      <c r="A460" s="26" t="s">
        <v>21</v>
      </c>
      <c r="E460" s="16"/>
      <c r="G460" s="26">
        <f>G458+G459</f>
        <v>23010</v>
      </c>
    </row>
    <row r="461" spans="1:8">
      <c r="E461" s="16"/>
    </row>
    <row r="463" spans="1:8" ht="18">
      <c r="A463" s="67"/>
    </row>
    <row r="465" spans="1:8" ht="15.75">
      <c r="A465" s="60" t="s">
        <v>130</v>
      </c>
    </row>
    <row r="466" spans="1:8">
      <c r="A466" s="9"/>
      <c r="B466" s="9"/>
      <c r="C466" s="9"/>
      <c r="D466" s="9"/>
      <c r="E466" s="9"/>
      <c r="F466" s="9"/>
      <c r="G466" s="9"/>
    </row>
    <row r="467" spans="1:8">
      <c r="A467" s="10" t="s">
        <v>5</v>
      </c>
      <c r="B467" s="10"/>
      <c r="C467" s="10"/>
      <c r="D467" s="10"/>
      <c r="E467" s="13" t="s">
        <v>6</v>
      </c>
      <c r="F467" s="14" t="s">
        <v>36</v>
      </c>
      <c r="G467" s="39" t="s">
        <v>8</v>
      </c>
    </row>
    <row r="468" spans="1:8">
      <c r="A468" s="9"/>
      <c r="B468" s="9"/>
      <c r="C468" s="9"/>
      <c r="D468" s="9"/>
      <c r="E468" s="9"/>
      <c r="F468" s="15" t="s">
        <v>9</v>
      </c>
      <c r="G468" s="15" t="s">
        <v>9</v>
      </c>
    </row>
    <row r="469" spans="1:8">
      <c r="A469" s="85" t="s">
        <v>189</v>
      </c>
      <c r="E469" s="16">
        <f>E16</f>
        <v>4</v>
      </c>
      <c r="F469">
        <v>730</v>
      </c>
      <c r="G469" s="2">
        <f>E469*F469</f>
        <v>2920</v>
      </c>
    </row>
    <row r="470" spans="1:8">
      <c r="A470" s="85" t="s">
        <v>190</v>
      </c>
      <c r="E470" s="16">
        <f>G17</f>
        <v>34</v>
      </c>
      <c r="F470">
        <v>365</v>
      </c>
      <c r="G470" s="2">
        <f>E470*F470</f>
        <v>12410</v>
      </c>
    </row>
    <row r="471" spans="1:8">
      <c r="A471" t="s">
        <v>74</v>
      </c>
      <c r="E471" s="16">
        <v>32</v>
      </c>
      <c r="F471">
        <v>365</v>
      </c>
      <c r="G471" s="2">
        <f>E471*F471</f>
        <v>11680</v>
      </c>
    </row>
    <row r="472" spans="1:8">
      <c r="A472" s="85" t="s">
        <v>267</v>
      </c>
      <c r="E472" s="16">
        <v>4</v>
      </c>
      <c r="F472">
        <v>730</v>
      </c>
      <c r="G472" s="2">
        <f>E472*F472</f>
        <v>2920</v>
      </c>
    </row>
    <row r="473" spans="1:8">
      <c r="A473" s="71" t="s">
        <v>27</v>
      </c>
      <c r="E473" s="16"/>
      <c r="G473" s="2"/>
    </row>
    <row r="474" spans="1:8">
      <c r="A474" t="s">
        <v>75</v>
      </c>
      <c r="E474" s="16">
        <v>4</v>
      </c>
      <c r="F474">
        <v>200</v>
      </c>
      <c r="G474" s="2">
        <f t="shared" ref="G474:G481" si="27">E474*F474</f>
        <v>800</v>
      </c>
    </row>
    <row r="475" spans="1:8">
      <c r="A475" t="s">
        <v>29</v>
      </c>
      <c r="E475" s="16">
        <v>4</v>
      </c>
      <c r="F475">
        <v>120</v>
      </c>
      <c r="G475" s="2">
        <f t="shared" si="27"/>
        <v>480</v>
      </c>
      <c r="H475" s="148"/>
    </row>
    <row r="476" spans="1:8">
      <c r="A476" t="s">
        <v>52</v>
      </c>
      <c r="E476" s="16">
        <v>4</v>
      </c>
      <c r="F476">
        <v>120</v>
      </c>
      <c r="G476" s="2">
        <f t="shared" si="27"/>
        <v>480</v>
      </c>
    </row>
    <row r="477" spans="1:8">
      <c r="A477" t="s">
        <v>165</v>
      </c>
      <c r="E477" s="16">
        <v>4</v>
      </c>
      <c r="F477">
        <v>150</v>
      </c>
      <c r="G477" s="2">
        <f t="shared" si="27"/>
        <v>600</v>
      </c>
    </row>
    <row r="478" spans="1:8">
      <c r="A478" t="s">
        <v>10</v>
      </c>
      <c r="E478" s="16">
        <v>4</v>
      </c>
      <c r="F478">
        <v>100</v>
      </c>
      <c r="G478" s="2">
        <f t="shared" si="27"/>
        <v>400</v>
      </c>
    </row>
    <row r="479" spans="1:8">
      <c r="A479" t="s">
        <v>18</v>
      </c>
      <c r="E479" s="16">
        <v>4</v>
      </c>
      <c r="F479">
        <v>20</v>
      </c>
      <c r="G479" s="2">
        <f t="shared" si="27"/>
        <v>80</v>
      </c>
    </row>
    <row r="480" spans="1:8">
      <c r="A480" t="s">
        <v>33</v>
      </c>
      <c r="E480" s="16">
        <v>4</v>
      </c>
      <c r="F480">
        <v>50</v>
      </c>
      <c r="G480" s="2">
        <f t="shared" si="27"/>
        <v>200</v>
      </c>
    </row>
    <row r="481" spans="1:7" ht="13.5" thickBot="1">
      <c r="A481" s="22" t="s">
        <v>70</v>
      </c>
      <c r="B481" s="22"/>
      <c r="C481" s="22"/>
      <c r="D481" s="22"/>
      <c r="E481" s="24">
        <v>4</v>
      </c>
      <c r="F481" s="22">
        <v>200</v>
      </c>
      <c r="G481" s="22">
        <f t="shared" si="27"/>
        <v>800</v>
      </c>
    </row>
    <row r="482" spans="1:7">
      <c r="A482" s="72" t="s">
        <v>34</v>
      </c>
      <c r="B482" s="65"/>
      <c r="C482" s="65"/>
      <c r="D482" s="65"/>
      <c r="E482" s="65"/>
      <c r="F482" s="65"/>
      <c r="G482" s="65">
        <f>SUM(G469:G472)+SUM(G474:G481)</f>
        <v>33770</v>
      </c>
    </row>
    <row r="483" spans="1:7" ht="13.5" thickBot="1">
      <c r="A483" s="23" t="s">
        <v>35</v>
      </c>
      <c r="B483" s="22"/>
      <c r="C483" s="22"/>
      <c r="D483" s="22"/>
      <c r="E483" s="22"/>
      <c r="F483" s="22"/>
      <c r="G483" s="74">
        <f>G482*0.3</f>
        <v>10131</v>
      </c>
    </row>
    <row r="484" spans="1:7" ht="15.75">
      <c r="A484" s="26" t="s">
        <v>21</v>
      </c>
      <c r="G484" s="28">
        <f>G482+G483</f>
        <v>43901</v>
      </c>
    </row>
    <row r="491" spans="1:7" ht="18">
      <c r="A491" s="67"/>
    </row>
    <row r="493" spans="1:7" ht="15.75">
      <c r="A493" s="60" t="s">
        <v>129</v>
      </c>
    </row>
    <row r="494" spans="1:7">
      <c r="A494" s="9"/>
      <c r="B494" s="9"/>
      <c r="C494" s="9"/>
      <c r="D494" s="9"/>
      <c r="E494" s="9"/>
      <c r="F494" s="9"/>
      <c r="G494" s="9"/>
    </row>
    <row r="495" spans="1:7">
      <c r="A495" s="32" t="s">
        <v>5</v>
      </c>
      <c r="B495" s="32"/>
      <c r="C495" s="32"/>
      <c r="D495" s="32"/>
      <c r="E495" s="38" t="s">
        <v>6</v>
      </c>
      <c r="F495" s="33" t="s">
        <v>36</v>
      </c>
      <c r="G495" s="40" t="s">
        <v>8</v>
      </c>
    </row>
    <row r="496" spans="1:7">
      <c r="A496" s="9"/>
      <c r="B496" s="9"/>
      <c r="C496" s="9"/>
      <c r="D496" s="9"/>
      <c r="E496" s="9"/>
      <c r="F496" s="15" t="s">
        <v>9</v>
      </c>
      <c r="G496" s="15" t="s">
        <v>9</v>
      </c>
    </row>
    <row r="497" spans="1:8" s="2" customFormat="1">
      <c r="A497" t="s">
        <v>147</v>
      </c>
      <c r="B497"/>
      <c r="C497"/>
      <c r="D497"/>
      <c r="E497" s="16">
        <v>1</v>
      </c>
      <c r="F497">
        <v>250</v>
      </c>
      <c r="G497" s="2">
        <f t="shared" ref="G497:G503" si="28">E497*F497</f>
        <v>250</v>
      </c>
      <c r="H497" s="114"/>
    </row>
    <row r="498" spans="1:8">
      <c r="A498" t="s">
        <v>76</v>
      </c>
      <c r="E498" s="16">
        <v>1</v>
      </c>
      <c r="F498">
        <v>300</v>
      </c>
      <c r="G498" s="2">
        <f t="shared" si="28"/>
        <v>300</v>
      </c>
    </row>
    <row r="499" spans="1:8">
      <c r="A499" t="s">
        <v>77</v>
      </c>
      <c r="E499" s="107">
        <v>1</v>
      </c>
      <c r="F499">
        <v>300</v>
      </c>
      <c r="G499" s="2">
        <f t="shared" si="28"/>
        <v>300</v>
      </c>
    </row>
    <row r="500" spans="1:8">
      <c r="A500" t="s">
        <v>78</v>
      </c>
      <c r="E500" s="16">
        <v>1</v>
      </c>
      <c r="F500">
        <v>350</v>
      </c>
      <c r="G500" s="2">
        <f t="shared" si="28"/>
        <v>350</v>
      </c>
    </row>
    <row r="501" spans="1:8">
      <c r="A501" s="85" t="s">
        <v>262</v>
      </c>
      <c r="E501" s="16">
        <v>1</v>
      </c>
      <c r="F501">
        <v>100</v>
      </c>
      <c r="G501" s="62">
        <f t="shared" si="28"/>
        <v>100</v>
      </c>
    </row>
    <row r="502" spans="1:8">
      <c r="A502" t="s">
        <v>79</v>
      </c>
      <c r="E502" s="16">
        <v>2</v>
      </c>
      <c r="F502">
        <v>40</v>
      </c>
      <c r="G502" s="2">
        <f t="shared" si="28"/>
        <v>80</v>
      </c>
    </row>
    <row r="503" spans="1:8" ht="13.5" thickBot="1">
      <c r="A503" t="s">
        <v>80</v>
      </c>
      <c r="E503" s="16">
        <v>2</v>
      </c>
      <c r="F503">
        <v>40</v>
      </c>
      <c r="G503" s="2">
        <f t="shared" si="28"/>
        <v>80</v>
      </c>
    </row>
    <row r="504" spans="1:8">
      <c r="A504" s="72" t="s">
        <v>34</v>
      </c>
      <c r="B504" s="65"/>
      <c r="C504" s="65"/>
      <c r="D504" s="65"/>
      <c r="E504" s="65"/>
      <c r="F504" s="65"/>
      <c r="G504" s="65">
        <f>SUM(G497:G503)</f>
        <v>1460</v>
      </c>
    </row>
    <row r="505" spans="1:8" ht="13.5" thickBot="1">
      <c r="A505" s="23" t="s">
        <v>89</v>
      </c>
      <c r="B505" s="22"/>
      <c r="C505" s="22"/>
      <c r="D505" s="22"/>
      <c r="E505" s="22"/>
      <c r="F505" s="22"/>
      <c r="G505" s="74">
        <f>G504*0.2</f>
        <v>292</v>
      </c>
    </row>
    <row r="506" spans="1:8" ht="15.75">
      <c r="A506" s="26" t="s">
        <v>21</v>
      </c>
      <c r="G506" s="28">
        <f>G504+G505</f>
        <v>1752</v>
      </c>
    </row>
    <row r="514" spans="1:8" s="2" customFormat="1" ht="18">
      <c r="A514" s="67"/>
      <c r="B514"/>
      <c r="C514"/>
      <c r="D514"/>
      <c r="E514"/>
      <c r="F514"/>
      <c r="G514"/>
      <c r="H514" s="114"/>
    </row>
    <row r="516" spans="1:8" ht="15.75">
      <c r="A516" s="60" t="s">
        <v>123</v>
      </c>
    </row>
    <row r="517" spans="1:8">
      <c r="A517" s="9"/>
      <c r="B517" s="9"/>
      <c r="C517" s="9"/>
      <c r="D517" s="9"/>
      <c r="E517" s="9"/>
      <c r="F517" s="9"/>
      <c r="G517" s="9"/>
    </row>
    <row r="518" spans="1:8">
      <c r="A518" s="32" t="s">
        <v>5</v>
      </c>
      <c r="B518" s="32"/>
      <c r="C518" s="32"/>
      <c r="D518" s="32"/>
      <c r="E518" s="38" t="s">
        <v>6</v>
      </c>
      <c r="F518" s="33" t="s">
        <v>36</v>
      </c>
      <c r="G518" s="40" t="s">
        <v>8</v>
      </c>
    </row>
    <row r="519" spans="1:8">
      <c r="A519" s="9"/>
      <c r="B519" s="9"/>
      <c r="C519" s="9"/>
      <c r="D519" s="9"/>
      <c r="E519" s="9"/>
      <c r="F519" s="15" t="s">
        <v>9</v>
      </c>
      <c r="G519" s="15" t="s">
        <v>9</v>
      </c>
    </row>
    <row r="520" spans="1:8">
      <c r="A520" t="s">
        <v>82</v>
      </c>
      <c r="E520" s="16">
        <v>1</v>
      </c>
      <c r="F520">
        <v>200</v>
      </c>
      <c r="G520" s="2">
        <f t="shared" ref="G520:G532" si="29">E520*F520</f>
        <v>200</v>
      </c>
    </row>
    <row r="521" spans="1:8">
      <c r="A521" t="s">
        <v>83</v>
      </c>
      <c r="E521" s="16">
        <v>1</v>
      </c>
      <c r="F521">
        <v>200</v>
      </c>
      <c r="G521" s="2">
        <f t="shared" si="29"/>
        <v>200</v>
      </c>
    </row>
    <row r="522" spans="1:8">
      <c r="A522" t="s">
        <v>378</v>
      </c>
      <c r="E522" s="16">
        <v>1</v>
      </c>
      <c r="F522">
        <v>200</v>
      </c>
      <c r="G522" s="2">
        <f t="shared" si="29"/>
        <v>200</v>
      </c>
    </row>
    <row r="523" spans="1:8">
      <c r="A523" t="s">
        <v>379</v>
      </c>
      <c r="E523" s="16">
        <v>1</v>
      </c>
      <c r="F523">
        <v>300</v>
      </c>
      <c r="G523" s="2">
        <f t="shared" si="29"/>
        <v>300</v>
      </c>
    </row>
    <row r="524" spans="1:8">
      <c r="A524" t="s">
        <v>380</v>
      </c>
      <c r="E524" s="16">
        <v>1</v>
      </c>
      <c r="F524">
        <v>200</v>
      </c>
      <c r="G524" s="2">
        <f t="shared" si="29"/>
        <v>200</v>
      </c>
    </row>
    <row r="525" spans="1:8">
      <c r="A525" t="s">
        <v>84</v>
      </c>
      <c r="E525" s="16">
        <v>1</v>
      </c>
      <c r="F525">
        <v>120</v>
      </c>
      <c r="G525" s="2">
        <f t="shared" si="29"/>
        <v>120</v>
      </c>
      <c r="H525" s="148"/>
    </row>
    <row r="526" spans="1:8">
      <c r="A526" t="s">
        <v>381</v>
      </c>
      <c r="E526" s="16">
        <v>1</v>
      </c>
      <c r="F526">
        <v>2000</v>
      </c>
      <c r="G526" s="62">
        <f t="shared" si="29"/>
        <v>2000</v>
      </c>
    </row>
    <row r="527" spans="1:8">
      <c r="A527" s="85" t="s">
        <v>374</v>
      </c>
      <c r="E527" s="16">
        <v>1</v>
      </c>
      <c r="F527">
        <v>80</v>
      </c>
      <c r="G527" s="62">
        <f t="shared" si="29"/>
        <v>80</v>
      </c>
    </row>
    <row r="528" spans="1:8">
      <c r="A528" s="85" t="s">
        <v>375</v>
      </c>
      <c r="E528" s="16">
        <v>1</v>
      </c>
      <c r="F528">
        <v>80</v>
      </c>
      <c r="G528" s="62">
        <f t="shared" si="29"/>
        <v>80</v>
      </c>
    </row>
    <row r="529" spans="1:7">
      <c r="A529" s="85" t="s">
        <v>376</v>
      </c>
      <c r="E529" s="16">
        <v>1</v>
      </c>
      <c r="F529">
        <v>100</v>
      </c>
      <c r="G529" s="62">
        <f t="shared" si="29"/>
        <v>100</v>
      </c>
    </row>
    <row r="530" spans="1:7">
      <c r="A530" t="s">
        <v>51</v>
      </c>
      <c r="E530" s="16">
        <v>1</v>
      </c>
      <c r="F530">
        <v>200</v>
      </c>
      <c r="G530" s="2">
        <f>F530*E530</f>
        <v>200</v>
      </c>
    </row>
    <row r="531" spans="1:7">
      <c r="A531" t="s">
        <v>85</v>
      </c>
      <c r="E531" s="16">
        <v>1</v>
      </c>
      <c r="F531">
        <v>200</v>
      </c>
      <c r="G531" s="2">
        <f>F531*E531</f>
        <v>200</v>
      </c>
    </row>
    <row r="532" spans="1:7" ht="13.5" thickBot="1">
      <c r="A532" s="22" t="s">
        <v>33</v>
      </c>
      <c r="B532" s="22"/>
      <c r="C532" s="22"/>
      <c r="D532" s="22"/>
      <c r="E532" s="24">
        <v>2</v>
      </c>
      <c r="F532" s="22">
        <v>30</v>
      </c>
      <c r="G532" s="22">
        <f t="shared" si="29"/>
        <v>60</v>
      </c>
    </row>
    <row r="533" spans="1:7">
      <c r="A533" s="72" t="s">
        <v>34</v>
      </c>
      <c r="B533" s="65"/>
      <c r="C533" s="65"/>
      <c r="D533" s="65"/>
      <c r="E533" s="65"/>
      <c r="F533" s="65"/>
      <c r="G533" s="9">
        <f>SUM(G520:G532)</f>
        <v>3940</v>
      </c>
    </row>
    <row r="534" spans="1:7" ht="13.5" thickBot="1">
      <c r="A534" s="23" t="s">
        <v>89</v>
      </c>
      <c r="B534" s="22"/>
      <c r="C534" s="22"/>
      <c r="D534" s="22"/>
      <c r="E534" s="22"/>
      <c r="F534" s="22"/>
      <c r="G534" s="74">
        <f>G533*0.2</f>
        <v>788</v>
      </c>
    </row>
    <row r="535" spans="1:7" ht="15.75">
      <c r="A535" s="26" t="s">
        <v>21</v>
      </c>
      <c r="G535" s="28">
        <f>G533+G534</f>
        <v>4728</v>
      </c>
    </row>
    <row r="537" spans="1:7" ht="18">
      <c r="A537" s="67"/>
    </row>
    <row r="539" spans="1:7" ht="15.75">
      <c r="A539" s="60" t="s">
        <v>128</v>
      </c>
      <c r="D539" s="108"/>
    </row>
    <row r="540" spans="1:7">
      <c r="A540" s="9"/>
      <c r="B540" s="9"/>
      <c r="C540" s="9"/>
      <c r="D540" s="9"/>
      <c r="E540" s="9"/>
      <c r="F540" s="9"/>
      <c r="G540" s="9"/>
    </row>
    <row r="541" spans="1:7">
      <c r="A541" s="32" t="s">
        <v>5</v>
      </c>
      <c r="B541" s="32"/>
      <c r="C541" s="32"/>
      <c r="D541" s="32"/>
      <c r="E541" s="32" t="s">
        <v>6</v>
      </c>
      <c r="F541" s="33" t="s">
        <v>36</v>
      </c>
      <c r="G541" s="40" t="s">
        <v>8</v>
      </c>
    </row>
    <row r="542" spans="1:7">
      <c r="A542" s="9"/>
      <c r="B542" s="9"/>
      <c r="C542" s="9"/>
      <c r="D542" s="9"/>
      <c r="E542" s="9"/>
      <c r="F542" s="15" t="s">
        <v>9</v>
      </c>
      <c r="G542" s="15" t="s">
        <v>9</v>
      </c>
    </row>
    <row r="543" spans="1:7">
      <c r="A543" t="s">
        <v>86</v>
      </c>
      <c r="E543" s="16">
        <v>1</v>
      </c>
      <c r="F543">
        <v>1500</v>
      </c>
      <c r="G543" s="2">
        <f t="shared" ref="G543:G548" si="30">E543*F543</f>
        <v>1500</v>
      </c>
    </row>
    <row r="544" spans="1:7">
      <c r="A544" t="s">
        <v>87</v>
      </c>
      <c r="E544" s="16">
        <v>1</v>
      </c>
      <c r="F544">
        <v>120</v>
      </c>
      <c r="G544" s="2">
        <f t="shared" si="30"/>
        <v>120</v>
      </c>
    </row>
    <row r="545" spans="1:8" s="2" customFormat="1">
      <c r="A545" t="s">
        <v>88</v>
      </c>
      <c r="B545"/>
      <c r="C545"/>
      <c r="D545"/>
      <c r="E545" s="16">
        <v>2</v>
      </c>
      <c r="F545">
        <v>200</v>
      </c>
      <c r="G545" s="2">
        <f t="shared" si="30"/>
        <v>400</v>
      </c>
      <c r="H545" s="114"/>
    </row>
    <row r="546" spans="1:8">
      <c r="A546" t="s">
        <v>274</v>
      </c>
      <c r="E546" s="16">
        <v>1</v>
      </c>
      <c r="F546">
        <v>800</v>
      </c>
      <c r="G546" s="2">
        <f t="shared" si="30"/>
        <v>800</v>
      </c>
    </row>
    <row r="547" spans="1:8">
      <c r="A547" t="s">
        <v>275</v>
      </c>
      <c r="E547" s="16">
        <v>1</v>
      </c>
      <c r="F547">
        <v>1200</v>
      </c>
      <c r="G547" s="2">
        <f t="shared" si="30"/>
        <v>1200</v>
      </c>
    </row>
    <row r="548" spans="1:8" ht="13.5" thickBot="1">
      <c r="A548" s="22" t="s">
        <v>18</v>
      </c>
      <c r="B548" s="22"/>
      <c r="C548" s="22"/>
      <c r="D548" s="22"/>
      <c r="E548" s="24">
        <v>2</v>
      </c>
      <c r="F548" s="22">
        <v>20</v>
      </c>
      <c r="G548" s="22">
        <f t="shared" si="30"/>
        <v>40</v>
      </c>
    </row>
    <row r="549" spans="1:8">
      <c r="A549" s="72" t="s">
        <v>34</v>
      </c>
      <c r="B549" s="65"/>
      <c r="C549" s="65"/>
      <c r="D549" s="65"/>
      <c r="E549" s="65"/>
      <c r="F549" s="65"/>
      <c r="G549" s="65">
        <f>SUM(G543:G548)</f>
        <v>4060</v>
      </c>
    </row>
    <row r="550" spans="1:8" ht="13.5" thickBot="1">
      <c r="A550" s="23" t="s">
        <v>89</v>
      </c>
      <c r="B550" s="22"/>
      <c r="C550" s="22"/>
      <c r="D550" s="22"/>
      <c r="E550" s="22"/>
      <c r="F550" s="22"/>
      <c r="G550" s="69">
        <f>G549*0.2</f>
        <v>812</v>
      </c>
    </row>
    <row r="551" spans="1:8" ht="15.75">
      <c r="A551" s="26" t="s">
        <v>21</v>
      </c>
      <c r="G551" s="26">
        <f>G549+G550</f>
        <v>4872</v>
      </c>
    </row>
    <row r="552" spans="1:8" ht="15.75">
      <c r="A552" s="26"/>
      <c r="G552" s="26"/>
    </row>
    <row r="553" spans="1:8" ht="15.75">
      <c r="A553" s="26"/>
      <c r="G553" s="26"/>
    </row>
    <row r="554" spans="1:8" ht="15.75">
      <c r="A554" s="26"/>
      <c r="G554" s="26"/>
    </row>
    <row r="555" spans="1:8" ht="18">
      <c r="A555" s="67"/>
      <c r="G555" s="26"/>
    </row>
    <row r="557" spans="1:8" ht="15.75">
      <c r="A557" s="60" t="s">
        <v>127</v>
      </c>
    </row>
    <row r="558" spans="1:8">
      <c r="A558" s="9"/>
      <c r="B558" s="9"/>
      <c r="C558" s="9"/>
      <c r="D558" s="9"/>
      <c r="E558" s="9"/>
      <c r="F558" s="9"/>
      <c r="G558" s="9"/>
    </row>
    <row r="559" spans="1:8">
      <c r="A559" s="32" t="s">
        <v>5</v>
      </c>
      <c r="B559" s="32"/>
      <c r="C559" s="32"/>
      <c r="D559" s="32"/>
      <c r="E559" s="38" t="s">
        <v>6</v>
      </c>
      <c r="F559" s="33" t="s">
        <v>36</v>
      </c>
      <c r="G559" s="40" t="s">
        <v>8</v>
      </c>
    </row>
    <row r="560" spans="1:8">
      <c r="A560" s="9"/>
      <c r="B560" s="9"/>
      <c r="C560" s="9"/>
      <c r="D560" s="9"/>
      <c r="E560" s="9"/>
      <c r="F560" s="15" t="s">
        <v>9</v>
      </c>
      <c r="G560" s="15" t="s">
        <v>9</v>
      </c>
    </row>
    <row r="561" spans="1:8">
      <c r="A561" t="s">
        <v>170</v>
      </c>
      <c r="E561" s="16">
        <v>1</v>
      </c>
      <c r="F561">
        <v>250</v>
      </c>
      <c r="G561" s="2">
        <f>E561*F561</f>
        <v>250</v>
      </c>
    </row>
    <row r="562" spans="1:8">
      <c r="A562" s="85" t="s">
        <v>266</v>
      </c>
      <c r="E562" s="16">
        <v>1</v>
      </c>
      <c r="F562">
        <v>150</v>
      </c>
      <c r="G562" s="2">
        <f>E562*F562</f>
        <v>150</v>
      </c>
    </row>
    <row r="563" spans="1:8">
      <c r="A563" t="s">
        <v>90</v>
      </c>
      <c r="E563" s="16">
        <v>1</v>
      </c>
      <c r="F563">
        <v>150</v>
      </c>
      <c r="G563" s="2">
        <f t="shared" ref="G563:G576" si="31">E563*F563</f>
        <v>150</v>
      </c>
    </row>
    <row r="564" spans="1:8">
      <c r="A564" t="s">
        <v>171</v>
      </c>
      <c r="E564" s="16">
        <v>4</v>
      </c>
      <c r="F564">
        <v>120</v>
      </c>
      <c r="G564" s="2">
        <f t="shared" si="31"/>
        <v>480</v>
      </c>
    </row>
    <row r="565" spans="1:8">
      <c r="A565" t="s">
        <v>182</v>
      </c>
      <c r="E565" s="16">
        <v>4</v>
      </c>
      <c r="F565">
        <v>80</v>
      </c>
      <c r="G565" s="62">
        <f t="shared" si="31"/>
        <v>320</v>
      </c>
    </row>
    <row r="566" spans="1:8">
      <c r="A566" t="s">
        <v>91</v>
      </c>
      <c r="E566" s="16">
        <v>20</v>
      </c>
      <c r="F566">
        <v>50</v>
      </c>
      <c r="G566" s="2">
        <f t="shared" si="31"/>
        <v>1000</v>
      </c>
    </row>
    <row r="567" spans="1:8">
      <c r="A567" t="s">
        <v>92</v>
      </c>
      <c r="E567" s="16">
        <v>3</v>
      </c>
      <c r="F567">
        <v>50</v>
      </c>
      <c r="G567" s="2">
        <f t="shared" si="31"/>
        <v>150</v>
      </c>
    </row>
    <row r="568" spans="1:8">
      <c r="A568" t="s">
        <v>93</v>
      </c>
      <c r="E568" s="16">
        <v>1</v>
      </c>
      <c r="F568">
        <v>300</v>
      </c>
      <c r="G568" s="2">
        <f t="shared" si="31"/>
        <v>300</v>
      </c>
    </row>
    <row r="569" spans="1:8">
      <c r="A569" t="s">
        <v>94</v>
      </c>
      <c r="E569" s="16">
        <v>1</v>
      </c>
      <c r="F569">
        <v>400</v>
      </c>
      <c r="G569" s="2">
        <f t="shared" si="31"/>
        <v>400</v>
      </c>
    </row>
    <row r="570" spans="1:8">
      <c r="A570" t="s">
        <v>95</v>
      </c>
      <c r="E570" s="16">
        <v>1</v>
      </c>
      <c r="F570">
        <v>500</v>
      </c>
      <c r="G570" s="2">
        <f t="shared" si="31"/>
        <v>500</v>
      </c>
    </row>
    <row r="571" spans="1:8">
      <c r="A571" s="85" t="s">
        <v>264</v>
      </c>
      <c r="E571" s="16">
        <v>1</v>
      </c>
      <c r="F571">
        <v>600</v>
      </c>
      <c r="G571" s="62">
        <f t="shared" si="31"/>
        <v>600</v>
      </c>
    </row>
    <row r="572" spans="1:8">
      <c r="A572" s="85" t="s">
        <v>265</v>
      </c>
      <c r="E572" s="16">
        <v>1</v>
      </c>
      <c r="F572">
        <v>1200</v>
      </c>
      <c r="G572" s="62">
        <f t="shared" si="31"/>
        <v>1200</v>
      </c>
    </row>
    <row r="573" spans="1:8">
      <c r="A573" t="s">
        <v>96</v>
      </c>
      <c r="E573" s="16">
        <v>1</v>
      </c>
      <c r="F573">
        <v>300</v>
      </c>
      <c r="G573" s="2">
        <f t="shared" si="31"/>
        <v>300</v>
      </c>
    </row>
    <row r="574" spans="1:8">
      <c r="A574" t="s">
        <v>183</v>
      </c>
      <c r="E574" s="16">
        <v>2</v>
      </c>
      <c r="F574">
        <v>40</v>
      </c>
      <c r="G574" s="62">
        <f t="shared" si="31"/>
        <v>80</v>
      </c>
    </row>
    <row r="575" spans="1:8">
      <c r="A575" t="s">
        <v>12</v>
      </c>
      <c r="E575" s="16">
        <v>2</v>
      </c>
      <c r="F575">
        <v>40</v>
      </c>
      <c r="G575" s="2">
        <f t="shared" si="31"/>
        <v>80</v>
      </c>
    </row>
    <row r="576" spans="1:8" s="2" customFormat="1" ht="13.5" thickBot="1">
      <c r="A576" s="22" t="s">
        <v>18</v>
      </c>
      <c r="B576" s="22"/>
      <c r="C576" s="22"/>
      <c r="D576" s="22"/>
      <c r="E576" s="24">
        <v>1</v>
      </c>
      <c r="F576" s="22">
        <v>20</v>
      </c>
      <c r="G576" s="22">
        <f t="shared" si="31"/>
        <v>20</v>
      </c>
      <c r="H576" s="114"/>
    </row>
    <row r="577" spans="1:7">
      <c r="A577" s="72" t="s">
        <v>34</v>
      </c>
      <c r="B577" s="65"/>
      <c r="C577" s="65"/>
      <c r="D577" s="65"/>
      <c r="E577" s="65"/>
      <c r="F577" s="65"/>
      <c r="G577" s="65">
        <f>SUM(G561:G576)</f>
        <v>5980</v>
      </c>
    </row>
    <row r="578" spans="1:7" ht="13.5" thickBot="1">
      <c r="A578" s="23" t="s">
        <v>89</v>
      </c>
      <c r="B578" s="22"/>
      <c r="C578" s="22"/>
      <c r="D578" s="22"/>
      <c r="E578" s="22"/>
      <c r="F578" s="22"/>
      <c r="G578" s="74">
        <f>G577*0.2</f>
        <v>1196</v>
      </c>
    </row>
    <row r="579" spans="1:7" ht="15.75">
      <c r="A579" s="26" t="s">
        <v>21</v>
      </c>
      <c r="G579" s="28">
        <f>G577+G578</f>
        <v>7176</v>
      </c>
    </row>
    <row r="580" spans="1:7" ht="18" customHeight="1"/>
    <row r="584" spans="1:7" ht="18">
      <c r="A584" s="67"/>
    </row>
    <row r="586" spans="1:7" ht="13.5" customHeight="1">
      <c r="A586" s="60" t="s">
        <v>125</v>
      </c>
    </row>
    <row r="587" spans="1:7">
      <c r="A587" s="9"/>
      <c r="B587" s="9"/>
      <c r="C587" s="9"/>
      <c r="D587" s="9"/>
      <c r="E587" s="9"/>
      <c r="F587" s="9"/>
      <c r="G587" s="9"/>
    </row>
    <row r="588" spans="1:7">
      <c r="A588" s="32" t="s">
        <v>5</v>
      </c>
      <c r="B588" s="32"/>
      <c r="C588" s="32"/>
      <c r="D588" s="32"/>
      <c r="E588" s="38" t="s">
        <v>6</v>
      </c>
      <c r="F588" s="33" t="s">
        <v>36</v>
      </c>
      <c r="G588" s="40" t="s">
        <v>8</v>
      </c>
    </row>
    <row r="589" spans="1:7">
      <c r="A589" s="9"/>
      <c r="B589" s="9"/>
      <c r="C589" s="9"/>
      <c r="D589" s="9"/>
      <c r="E589" s="9"/>
      <c r="F589" s="15" t="s">
        <v>9</v>
      </c>
      <c r="G589" s="15" t="s">
        <v>9</v>
      </c>
    </row>
    <row r="590" spans="1:7">
      <c r="A590" t="s">
        <v>97</v>
      </c>
      <c r="E590" s="16">
        <v>1</v>
      </c>
      <c r="F590">
        <v>150</v>
      </c>
      <c r="G590" s="2">
        <f t="shared" ref="G590:G601" si="32">E590*F590</f>
        <v>150</v>
      </c>
    </row>
    <row r="591" spans="1:7">
      <c r="A591" t="s">
        <v>98</v>
      </c>
      <c r="E591" s="16">
        <v>1</v>
      </c>
      <c r="F591">
        <v>200</v>
      </c>
      <c r="G591" s="2">
        <f t="shared" si="32"/>
        <v>200</v>
      </c>
    </row>
    <row r="592" spans="1:7">
      <c r="A592" t="s">
        <v>99</v>
      </c>
      <c r="E592" s="16">
        <v>1</v>
      </c>
      <c r="F592">
        <v>800</v>
      </c>
      <c r="G592" s="2">
        <f t="shared" si="32"/>
        <v>800</v>
      </c>
    </row>
    <row r="593" spans="1:8">
      <c r="A593" t="s">
        <v>100</v>
      </c>
      <c r="E593" s="16">
        <v>1</v>
      </c>
      <c r="F593">
        <v>120</v>
      </c>
      <c r="G593" s="2">
        <f t="shared" si="32"/>
        <v>120</v>
      </c>
    </row>
    <row r="594" spans="1:8">
      <c r="A594" t="s">
        <v>101</v>
      </c>
      <c r="E594" s="16">
        <v>1</v>
      </c>
      <c r="F594">
        <v>600</v>
      </c>
      <c r="G594" s="2">
        <f t="shared" si="32"/>
        <v>600</v>
      </c>
    </row>
    <row r="595" spans="1:8" s="2" customFormat="1">
      <c r="A595" t="s">
        <v>102</v>
      </c>
      <c r="B595"/>
      <c r="C595"/>
      <c r="D595"/>
      <c r="E595" s="16">
        <v>1</v>
      </c>
      <c r="F595">
        <v>120</v>
      </c>
      <c r="G595" s="2">
        <f t="shared" si="32"/>
        <v>120</v>
      </c>
      <c r="H595" s="114"/>
    </row>
    <row r="596" spans="1:8">
      <c r="A596" t="s">
        <v>103</v>
      </c>
      <c r="E596" s="16">
        <v>1</v>
      </c>
      <c r="F596">
        <v>120</v>
      </c>
      <c r="G596" s="2">
        <f t="shared" si="32"/>
        <v>120</v>
      </c>
    </row>
    <row r="597" spans="1:8">
      <c r="A597" t="s">
        <v>104</v>
      </c>
      <c r="E597" s="16">
        <v>5</v>
      </c>
      <c r="F597">
        <v>50</v>
      </c>
      <c r="G597" s="2">
        <f t="shared" si="32"/>
        <v>250</v>
      </c>
    </row>
    <row r="598" spans="1:8" ht="14.25" customHeight="1">
      <c r="A598" t="s">
        <v>105</v>
      </c>
      <c r="E598" s="16">
        <v>1</v>
      </c>
      <c r="F598">
        <v>150</v>
      </c>
      <c r="G598" s="2">
        <f t="shared" si="32"/>
        <v>150</v>
      </c>
    </row>
    <row r="599" spans="1:8" ht="14.25" customHeight="1">
      <c r="A599" t="s">
        <v>106</v>
      </c>
      <c r="E599" s="16">
        <v>1</v>
      </c>
      <c r="F599">
        <v>1500</v>
      </c>
      <c r="G599" s="2">
        <f t="shared" si="32"/>
        <v>1500</v>
      </c>
    </row>
    <row r="600" spans="1:8" ht="14.25" customHeight="1">
      <c r="A600" s="85" t="s">
        <v>430</v>
      </c>
      <c r="E600" s="16">
        <v>1</v>
      </c>
      <c r="F600">
        <v>200</v>
      </c>
      <c r="G600" s="62">
        <f t="shared" si="32"/>
        <v>200</v>
      </c>
    </row>
    <row r="601" spans="1:8" ht="14.25" customHeight="1">
      <c r="A601" t="s">
        <v>18</v>
      </c>
      <c r="E601" s="16">
        <v>4</v>
      </c>
      <c r="F601">
        <v>20</v>
      </c>
      <c r="G601" s="2">
        <f t="shared" si="32"/>
        <v>80</v>
      </c>
    </row>
    <row r="602" spans="1:8" ht="14.25" customHeight="1">
      <c r="A602" s="71" t="s">
        <v>107</v>
      </c>
      <c r="E602" s="16"/>
      <c r="G602" s="2"/>
    </row>
    <row r="603" spans="1:8" ht="14.25" customHeight="1">
      <c r="A603" t="s">
        <v>108</v>
      </c>
      <c r="E603" s="16">
        <v>1</v>
      </c>
      <c r="F603">
        <v>750</v>
      </c>
      <c r="G603" s="2">
        <f>E603*F603</f>
        <v>750</v>
      </c>
    </row>
    <row r="604" spans="1:8" s="44" customFormat="1" ht="14.25" customHeight="1">
      <c r="A604" t="s">
        <v>109</v>
      </c>
      <c r="B604"/>
      <c r="C604"/>
      <c r="D604"/>
      <c r="E604" s="16">
        <v>1</v>
      </c>
      <c r="F604">
        <v>500</v>
      </c>
      <c r="G604" s="2">
        <f>E604*F604</f>
        <v>500</v>
      </c>
      <c r="H604" s="115"/>
    </row>
    <row r="605" spans="1:8" ht="13.5" thickBot="1">
      <c r="A605" s="22" t="s">
        <v>110</v>
      </c>
      <c r="B605" s="22"/>
      <c r="C605" s="22"/>
      <c r="D605" s="22"/>
      <c r="E605" s="24">
        <v>1</v>
      </c>
      <c r="F605" s="22">
        <v>500</v>
      </c>
      <c r="G605" s="22">
        <f>E605*F605</f>
        <v>500</v>
      </c>
    </row>
    <row r="606" spans="1:8">
      <c r="A606" s="72" t="s">
        <v>34</v>
      </c>
      <c r="B606" s="65"/>
      <c r="C606" s="65"/>
      <c r="D606" s="65"/>
      <c r="E606" s="73"/>
      <c r="F606" s="65"/>
      <c r="G606" s="9">
        <f>SUM(G590:G601)+SUM(G603:G605)</f>
        <v>6040</v>
      </c>
    </row>
    <row r="607" spans="1:8" ht="13.5" thickBot="1">
      <c r="A607" s="23" t="s">
        <v>81</v>
      </c>
      <c r="B607" s="22"/>
      <c r="C607" s="22"/>
      <c r="D607" s="22"/>
      <c r="E607" s="24"/>
      <c r="F607" s="22"/>
      <c r="G607" s="75">
        <f>G606*0.25</f>
        <v>1510</v>
      </c>
    </row>
    <row r="608" spans="1:8" ht="15.75">
      <c r="A608" s="26" t="s">
        <v>21</v>
      </c>
      <c r="E608" s="16"/>
      <c r="G608" s="28">
        <f>G606+G607</f>
        <v>7550</v>
      </c>
    </row>
    <row r="610" spans="1:8" s="2" customFormat="1">
      <c r="A610"/>
      <c r="B610"/>
      <c r="C610"/>
      <c r="D610"/>
      <c r="E610"/>
      <c r="F610"/>
      <c r="G610"/>
      <c r="H610" s="114"/>
    </row>
    <row r="612" spans="1:8" ht="18">
      <c r="A612" s="67"/>
    </row>
    <row r="614" spans="1:8" ht="15.75">
      <c r="A614" s="60" t="s">
        <v>111</v>
      </c>
    </row>
    <row r="615" spans="1:8">
      <c r="A615" s="76" t="s">
        <v>172</v>
      </c>
      <c r="B615" s="9"/>
      <c r="C615" s="9"/>
      <c r="D615" s="9"/>
      <c r="E615" s="9"/>
      <c r="F615" s="9"/>
      <c r="G615" s="9"/>
    </row>
    <row r="616" spans="1:8">
      <c r="A616" s="32" t="s">
        <v>5</v>
      </c>
      <c r="B616" s="32"/>
      <c r="C616" s="32"/>
      <c r="D616" s="32"/>
      <c r="E616" s="38" t="s">
        <v>6</v>
      </c>
      <c r="F616" s="33" t="s">
        <v>36</v>
      </c>
      <c r="G616" s="40" t="s">
        <v>8</v>
      </c>
    </row>
    <row r="617" spans="1:8">
      <c r="A617" s="9"/>
      <c r="B617" s="9"/>
      <c r="C617" s="9"/>
      <c r="D617" s="9"/>
      <c r="E617" s="9"/>
      <c r="F617" s="15" t="s">
        <v>9</v>
      </c>
      <c r="G617" s="15" t="s">
        <v>9</v>
      </c>
    </row>
    <row r="618" spans="1:8">
      <c r="A618" t="s">
        <v>112</v>
      </c>
      <c r="E618" s="16">
        <v>1</v>
      </c>
      <c r="F618">
        <v>120</v>
      </c>
      <c r="G618" s="2">
        <f t="shared" ref="G618:G624" si="33">E618*F618</f>
        <v>120</v>
      </c>
    </row>
    <row r="619" spans="1:8">
      <c r="A619" t="s">
        <v>113</v>
      </c>
      <c r="E619" s="16">
        <v>6</v>
      </c>
      <c r="F619">
        <v>50</v>
      </c>
      <c r="G619" s="2">
        <f t="shared" si="33"/>
        <v>300</v>
      </c>
    </row>
    <row r="620" spans="1:8">
      <c r="A620" t="s">
        <v>114</v>
      </c>
      <c r="E620" s="16">
        <v>1</v>
      </c>
      <c r="F620">
        <v>700</v>
      </c>
      <c r="G620" s="2">
        <f t="shared" si="33"/>
        <v>700</v>
      </c>
    </row>
    <row r="621" spans="1:8">
      <c r="A621" t="s">
        <v>115</v>
      </c>
      <c r="E621" s="16">
        <v>1</v>
      </c>
      <c r="F621">
        <v>300</v>
      </c>
      <c r="G621" s="2">
        <f t="shared" si="33"/>
        <v>300</v>
      </c>
    </row>
    <row r="622" spans="1:8">
      <c r="A622" t="s">
        <v>116</v>
      </c>
      <c r="E622" s="16">
        <v>1</v>
      </c>
      <c r="F622">
        <v>3500</v>
      </c>
      <c r="G622" s="2">
        <f t="shared" si="33"/>
        <v>3500</v>
      </c>
    </row>
    <row r="623" spans="1:8">
      <c r="A623" t="s">
        <v>117</v>
      </c>
      <c r="E623" s="16">
        <v>1</v>
      </c>
      <c r="F623">
        <v>400</v>
      </c>
      <c r="G623" s="2">
        <f t="shared" si="33"/>
        <v>400</v>
      </c>
    </row>
    <row r="624" spans="1:8" ht="13.5" thickBot="1">
      <c r="A624" s="22" t="s">
        <v>118</v>
      </c>
      <c r="B624" s="22"/>
      <c r="C624" s="22"/>
      <c r="D624" s="22"/>
      <c r="E624" s="24">
        <v>1</v>
      </c>
      <c r="F624" s="22">
        <v>2000</v>
      </c>
      <c r="G624" s="22">
        <f t="shared" si="33"/>
        <v>2000</v>
      </c>
    </row>
    <row r="625" spans="1:7">
      <c r="A625" s="72" t="s">
        <v>34</v>
      </c>
      <c r="B625" s="65"/>
      <c r="C625" s="65"/>
      <c r="D625" s="65"/>
      <c r="E625" s="65"/>
      <c r="F625" s="65"/>
      <c r="G625" s="9">
        <f>SUM(G618:G624)</f>
        <v>7320</v>
      </c>
    </row>
    <row r="626" spans="1:7" ht="13.5" thickBot="1">
      <c r="A626" s="23" t="s">
        <v>89</v>
      </c>
      <c r="B626" s="22"/>
      <c r="C626" s="22"/>
      <c r="D626" s="22"/>
      <c r="E626" s="22"/>
      <c r="F626" s="22"/>
      <c r="G626" s="69">
        <f>G625*0.2</f>
        <v>1464</v>
      </c>
    </row>
    <row r="627" spans="1:7" ht="15.75">
      <c r="A627" s="26" t="s">
        <v>21</v>
      </c>
      <c r="F627" s="61"/>
      <c r="G627" s="28">
        <f>G625+G626</f>
        <v>8784</v>
      </c>
    </row>
    <row r="628" spans="1:7" ht="15.75">
      <c r="A628" s="42"/>
      <c r="G628" s="43"/>
    </row>
    <row r="629" spans="1:7" ht="15.75">
      <c r="A629" s="63"/>
      <c r="G629" s="43"/>
    </row>
    <row r="630" spans="1:7" ht="15.75">
      <c r="A630" s="42"/>
      <c r="G630" s="43"/>
    </row>
    <row r="631" spans="1:7" ht="18">
      <c r="A631" s="67"/>
      <c r="G631" s="43"/>
    </row>
    <row r="632" spans="1:7" ht="15.75">
      <c r="A632" s="42"/>
      <c r="G632" s="43"/>
    </row>
    <row r="633" spans="1:7" ht="18">
      <c r="A633" s="89"/>
      <c r="B633" s="53"/>
      <c r="C633" s="53"/>
      <c r="D633" s="53"/>
      <c r="E633" s="53"/>
      <c r="F633" s="53"/>
      <c r="G633" s="53"/>
    </row>
    <row r="634" spans="1:7">
      <c r="A634" s="90"/>
      <c r="B634" s="2"/>
      <c r="C634" s="2"/>
      <c r="D634" s="2"/>
      <c r="E634" s="2"/>
      <c r="F634" s="2"/>
      <c r="G634" s="2"/>
    </row>
    <row r="635" spans="1:7">
      <c r="A635" s="91"/>
      <c r="B635" s="91"/>
      <c r="C635" s="91"/>
      <c r="D635" s="91"/>
      <c r="E635" s="92"/>
      <c r="F635" s="40"/>
      <c r="G635" s="40"/>
    </row>
    <row r="636" spans="1:7">
      <c r="A636" s="2"/>
      <c r="B636" s="2"/>
      <c r="C636" s="2"/>
      <c r="D636" s="2"/>
      <c r="E636" s="2"/>
      <c r="F636" s="40"/>
      <c r="G636" s="40"/>
    </row>
    <row r="637" spans="1:7">
      <c r="A637" s="2"/>
      <c r="B637" s="2"/>
      <c r="C637" s="2"/>
      <c r="D637" s="2"/>
      <c r="E637" s="1"/>
      <c r="F637" s="2"/>
      <c r="G637" s="2"/>
    </row>
    <row r="638" spans="1:7">
      <c r="A638" s="2"/>
      <c r="B638" s="2"/>
      <c r="C638" s="2"/>
      <c r="D638" s="2"/>
      <c r="E638" s="1"/>
      <c r="F638" s="2"/>
      <c r="G638" s="2"/>
    </row>
    <row r="639" spans="1:7">
      <c r="A639" s="2"/>
      <c r="B639" s="2"/>
      <c r="C639" s="2"/>
      <c r="D639" s="2"/>
      <c r="E639" s="1"/>
      <c r="F639" s="2"/>
      <c r="G639" s="2"/>
    </row>
    <row r="640" spans="1:7">
      <c r="A640" s="93"/>
      <c r="B640" s="2"/>
      <c r="C640" s="2"/>
      <c r="D640" s="2"/>
      <c r="E640" s="1"/>
      <c r="F640" s="2"/>
      <c r="G640" s="2"/>
    </row>
    <row r="641" spans="1:7">
      <c r="A641" s="91"/>
      <c r="B641" s="2"/>
      <c r="C641" s="2"/>
      <c r="D641" s="2"/>
      <c r="E641" s="1"/>
      <c r="F641" s="2"/>
      <c r="G641" s="94"/>
    </row>
    <row r="642" spans="1:7" ht="15.75">
      <c r="A642" s="41"/>
      <c r="B642" s="2"/>
      <c r="C642" s="2"/>
      <c r="D642" s="2"/>
      <c r="E642" s="1"/>
      <c r="F642" s="2"/>
      <c r="G642" s="95"/>
    </row>
    <row r="648" spans="1:7" ht="15">
      <c r="A648" s="77"/>
      <c r="G648" s="55"/>
    </row>
    <row r="649" spans="1:7" ht="15">
      <c r="A649" s="55"/>
      <c r="F649" s="46"/>
      <c r="G649" s="48"/>
    </row>
    <row r="650" spans="1:7" ht="15">
      <c r="G650" s="48"/>
    </row>
  </sheetData>
  <phoneticPr fontId="0" type="noConversion"/>
  <printOptions horizontalCentered="1"/>
  <pageMargins left="1" right="1" top="2" bottom="1" header="0.5" footer="0.5"/>
  <pageSetup paperSize="9" scale="90" orientation="portrait" r:id="rId1"/>
  <headerFooter alignWithMargins="0">
    <oddHeader>&amp;L&amp;"Arial,Bold"&amp;9Area Statement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AF224"/>
  <sheetViews>
    <sheetView topLeftCell="A85" workbookViewId="0">
      <selection activeCell="H17" sqref="H17"/>
    </sheetView>
  </sheetViews>
  <sheetFormatPr defaultColWidth="8.85546875" defaultRowHeight="12.75"/>
  <cols>
    <col min="1" max="1" width="8.85546875" style="117"/>
    <col min="2" max="2" width="33.42578125" style="117" bestFit="1" customWidth="1"/>
    <col min="3" max="3" width="11.140625" style="117" customWidth="1"/>
    <col min="4" max="4" width="10.140625" style="117" customWidth="1"/>
    <col min="5" max="16384" width="8.85546875" style="117"/>
  </cols>
  <sheetData>
    <row r="1" spans="2:32" ht="13.5" thickBot="1"/>
    <row r="2" spans="2:32" s="122" customFormat="1" ht="15.75" thickBot="1">
      <c r="B2" s="118" t="s">
        <v>280</v>
      </c>
      <c r="C2" s="119" t="s">
        <v>281</v>
      </c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2:32" ht="13.5" thickBot="1">
      <c r="B3" s="123"/>
      <c r="C3" s="124"/>
      <c r="D3" s="12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2:32">
      <c r="B4" s="127" t="s">
        <v>124</v>
      </c>
      <c r="C4" s="128"/>
      <c r="D4" s="129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2:32">
      <c r="B5" s="130" t="s">
        <v>282</v>
      </c>
      <c r="C5" s="131">
        <v>1</v>
      </c>
      <c r="D5" s="132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</row>
    <row r="6" spans="2:32">
      <c r="B6" s="130" t="s">
        <v>283</v>
      </c>
      <c r="C6" s="131">
        <v>1</v>
      </c>
      <c r="D6" s="132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2:32">
      <c r="B7" s="130" t="s">
        <v>284</v>
      </c>
      <c r="C7" s="131">
        <v>1</v>
      </c>
      <c r="D7" s="132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</row>
    <row r="8" spans="2:32">
      <c r="B8" s="130" t="s">
        <v>285</v>
      </c>
      <c r="C8" s="131">
        <v>1</v>
      </c>
      <c r="D8" s="132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</row>
    <row r="9" spans="2:32">
      <c r="B9" s="130" t="s">
        <v>286</v>
      </c>
      <c r="C9" s="131">
        <v>2</v>
      </c>
      <c r="D9" s="132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2:32">
      <c r="B10" s="130" t="s">
        <v>287</v>
      </c>
      <c r="C10" s="131">
        <v>2</v>
      </c>
      <c r="D10" s="132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</row>
    <row r="11" spans="2:32">
      <c r="B11" s="133" t="s">
        <v>288</v>
      </c>
      <c r="C11" s="131"/>
      <c r="D11" s="132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2:32">
      <c r="B12" s="130" t="s">
        <v>289</v>
      </c>
      <c r="C12" s="131">
        <v>1</v>
      </c>
      <c r="D12" s="132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2:32">
      <c r="B13" s="130" t="s">
        <v>290</v>
      </c>
      <c r="C13" s="131">
        <v>4</v>
      </c>
      <c r="D13" s="132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2:32">
      <c r="B14" s="133" t="s">
        <v>291</v>
      </c>
      <c r="C14" s="131"/>
      <c r="D14" s="132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2:32">
      <c r="B15" s="133" t="s">
        <v>292</v>
      </c>
      <c r="C15" s="131"/>
      <c r="D15" s="132"/>
    </row>
    <row r="16" spans="2:32">
      <c r="B16" s="130" t="s">
        <v>293</v>
      </c>
      <c r="C16" s="131">
        <v>1</v>
      </c>
      <c r="D16" s="132"/>
    </row>
    <row r="17" spans="2:4">
      <c r="B17" s="130" t="s">
        <v>294</v>
      </c>
      <c r="C17" s="131">
        <v>1</v>
      </c>
      <c r="D17" s="132"/>
    </row>
    <row r="18" spans="2:4">
      <c r="B18" s="130" t="s">
        <v>295</v>
      </c>
      <c r="C18" s="131">
        <v>2</v>
      </c>
      <c r="D18" s="132"/>
    </row>
    <row r="19" spans="2:4">
      <c r="B19" s="133" t="s">
        <v>296</v>
      </c>
      <c r="C19" s="131"/>
      <c r="D19" s="132"/>
    </row>
    <row r="20" spans="2:4">
      <c r="B20" s="130" t="s">
        <v>293</v>
      </c>
      <c r="C20" s="131">
        <v>1</v>
      </c>
      <c r="D20" s="132"/>
    </row>
    <row r="21" spans="2:4">
      <c r="B21" s="130" t="s">
        <v>297</v>
      </c>
      <c r="C21" s="131">
        <v>2</v>
      </c>
      <c r="D21" s="132"/>
    </row>
    <row r="22" spans="2:4">
      <c r="B22" s="130" t="str">
        <f>B18</f>
        <v>Billing &amp; Cashier</v>
      </c>
      <c r="C22" s="131">
        <v>3</v>
      </c>
      <c r="D22" s="132"/>
    </row>
    <row r="23" spans="2:4">
      <c r="B23" s="130"/>
      <c r="C23" s="131"/>
      <c r="D23" s="132"/>
    </row>
    <row r="24" spans="2:4">
      <c r="B24" s="133" t="s">
        <v>298</v>
      </c>
      <c r="C24" s="131"/>
      <c r="D24" s="132"/>
    </row>
    <row r="25" spans="2:4">
      <c r="B25" s="130" t="str">
        <f>B20</f>
        <v>Manager</v>
      </c>
      <c r="C25" s="131">
        <v>1</v>
      </c>
      <c r="D25" s="132"/>
    </row>
    <row r="26" spans="2:4">
      <c r="B26" s="130" t="str">
        <f>B17</f>
        <v>Asst.Executive</v>
      </c>
      <c r="C26" s="131">
        <v>1</v>
      </c>
      <c r="D26" s="132"/>
    </row>
    <row r="27" spans="2:4">
      <c r="B27" s="133" t="s">
        <v>299</v>
      </c>
      <c r="C27" s="131"/>
      <c r="D27" s="132"/>
    </row>
    <row r="28" spans="2:4">
      <c r="B28" s="130" t="s">
        <v>293</v>
      </c>
      <c r="C28" s="131">
        <v>1</v>
      </c>
      <c r="D28" s="132"/>
    </row>
    <row r="29" spans="2:4">
      <c r="B29" s="130" t="s">
        <v>300</v>
      </c>
      <c r="C29" s="131">
        <v>2</v>
      </c>
      <c r="D29" s="132"/>
    </row>
    <row r="30" spans="2:4">
      <c r="B30" s="133" t="s">
        <v>301</v>
      </c>
      <c r="C30" s="131"/>
      <c r="D30" s="132"/>
    </row>
    <row r="31" spans="2:4">
      <c r="B31" s="130" t="s">
        <v>293</v>
      </c>
      <c r="C31" s="131">
        <v>1</v>
      </c>
      <c r="D31" s="132"/>
    </row>
    <row r="32" spans="2:4">
      <c r="B32" s="130" t="s">
        <v>302</v>
      </c>
      <c r="C32" s="131">
        <v>1</v>
      </c>
      <c r="D32" s="132"/>
    </row>
    <row r="33" spans="2:4">
      <c r="B33" s="130" t="s">
        <v>287</v>
      </c>
      <c r="C33" s="131">
        <v>1</v>
      </c>
      <c r="D33" s="134"/>
    </row>
    <row r="34" spans="2:4">
      <c r="B34" s="133" t="s">
        <v>303</v>
      </c>
      <c r="C34" s="131"/>
      <c r="D34" s="132"/>
    </row>
    <row r="35" spans="2:4">
      <c r="B35" s="130" t="s">
        <v>293</v>
      </c>
      <c r="C35" s="131">
        <v>1</v>
      </c>
      <c r="D35" s="132"/>
    </row>
    <row r="36" spans="2:4">
      <c r="B36" s="130" t="s">
        <v>304</v>
      </c>
      <c r="C36" s="131">
        <v>2</v>
      </c>
      <c r="D36" s="132"/>
    </row>
    <row r="37" spans="2:4">
      <c r="B37" s="133" t="s">
        <v>305</v>
      </c>
      <c r="C37" s="131"/>
      <c r="D37" s="132"/>
    </row>
    <row r="38" spans="2:4">
      <c r="B38" s="130" t="s">
        <v>293</v>
      </c>
      <c r="C38" s="131">
        <v>1</v>
      </c>
      <c r="D38" s="132"/>
    </row>
    <row r="39" spans="2:4">
      <c r="B39" s="130" t="s">
        <v>306</v>
      </c>
      <c r="C39" s="131">
        <v>4</v>
      </c>
      <c r="D39" s="132"/>
    </row>
    <row r="40" spans="2:4">
      <c r="B40" s="130" t="s">
        <v>307</v>
      </c>
      <c r="C40" s="131">
        <v>1</v>
      </c>
      <c r="D40" s="132"/>
    </row>
    <row r="41" spans="2:4">
      <c r="B41" s="130" t="s">
        <v>308</v>
      </c>
      <c r="C41" s="131">
        <v>2</v>
      </c>
      <c r="D41" s="132"/>
    </row>
    <row r="42" spans="2:4">
      <c r="B42" s="133" t="s">
        <v>309</v>
      </c>
      <c r="C42" s="131"/>
      <c r="D42" s="132"/>
    </row>
    <row r="43" spans="2:4">
      <c r="B43" s="130" t="s">
        <v>310</v>
      </c>
      <c r="C43" s="131">
        <v>1</v>
      </c>
      <c r="D43" s="132"/>
    </row>
    <row r="44" spans="2:4">
      <c r="B44" s="130" t="s">
        <v>311</v>
      </c>
      <c r="C44" s="131">
        <v>1</v>
      </c>
      <c r="D44" s="132"/>
    </row>
    <row r="45" spans="2:4">
      <c r="B45" s="130" t="s">
        <v>312</v>
      </c>
      <c r="C45" s="131">
        <v>2</v>
      </c>
      <c r="D45" s="132"/>
    </row>
    <row r="46" spans="2:4">
      <c r="B46" s="130" t="s">
        <v>313</v>
      </c>
      <c r="C46" s="131">
        <v>2</v>
      </c>
      <c r="D46" s="124"/>
    </row>
    <row r="47" spans="2:4">
      <c r="B47" s="130" t="s">
        <v>314</v>
      </c>
      <c r="C47" s="131">
        <v>2</v>
      </c>
      <c r="D47" s="132"/>
    </row>
    <row r="48" spans="2:4">
      <c r="B48" s="130"/>
      <c r="C48" s="131"/>
      <c r="D48" s="132"/>
    </row>
    <row r="49" spans="2:4">
      <c r="B49" s="133" t="s">
        <v>315</v>
      </c>
      <c r="C49" s="131"/>
      <c r="D49" s="132"/>
    </row>
    <row r="50" spans="2:4">
      <c r="B50" s="130" t="s">
        <v>316</v>
      </c>
      <c r="C50" s="131">
        <v>1</v>
      </c>
      <c r="D50" s="132"/>
    </row>
    <row r="51" spans="2:4">
      <c r="B51" s="130" t="s">
        <v>317</v>
      </c>
      <c r="C51" s="131">
        <v>0</v>
      </c>
      <c r="D51" s="132"/>
    </row>
    <row r="52" spans="2:4">
      <c r="B52" s="130" t="s">
        <v>318</v>
      </c>
      <c r="C52" s="131">
        <v>1</v>
      </c>
      <c r="D52" s="132"/>
    </row>
    <row r="53" spans="2:4">
      <c r="B53" s="130" t="s">
        <v>319</v>
      </c>
      <c r="C53" s="131">
        <v>1</v>
      </c>
      <c r="D53" s="132"/>
    </row>
    <row r="54" spans="2:4">
      <c r="B54" s="130"/>
      <c r="C54" s="131"/>
      <c r="D54" s="132"/>
    </row>
    <row r="55" spans="2:4">
      <c r="B55" s="133" t="s">
        <v>320</v>
      </c>
      <c r="C55" s="131"/>
      <c r="D55" s="132"/>
    </row>
    <row r="56" spans="2:4">
      <c r="B56" s="130" t="s">
        <v>321</v>
      </c>
      <c r="C56" s="131">
        <v>1</v>
      </c>
      <c r="D56" s="132"/>
    </row>
    <row r="57" spans="2:4">
      <c r="B57" s="130" t="s">
        <v>322</v>
      </c>
      <c r="C57" s="131">
        <v>1</v>
      </c>
      <c r="D57" s="132"/>
    </row>
    <row r="58" spans="2:4">
      <c r="B58" s="135"/>
      <c r="C58" s="131"/>
    </row>
    <row r="59" spans="2:4">
      <c r="B59" s="133" t="s">
        <v>323</v>
      </c>
      <c r="C59" s="131"/>
      <c r="D59" s="132"/>
    </row>
    <row r="60" spans="2:4">
      <c r="B60" s="130" t="s">
        <v>324</v>
      </c>
      <c r="C60" s="131">
        <v>1</v>
      </c>
      <c r="D60" s="132"/>
    </row>
    <row r="61" spans="2:4">
      <c r="B61" s="130" t="s">
        <v>325</v>
      </c>
      <c r="C61" s="131">
        <v>0</v>
      </c>
      <c r="D61" s="132"/>
    </row>
    <row r="62" spans="2:4">
      <c r="B62" s="130" t="s">
        <v>326</v>
      </c>
      <c r="C62" s="131">
        <v>1</v>
      </c>
      <c r="D62" s="132"/>
    </row>
    <row r="63" spans="2:4">
      <c r="B63" s="130" t="s">
        <v>327</v>
      </c>
      <c r="C63" s="131">
        <v>0</v>
      </c>
      <c r="D63" s="132"/>
    </row>
    <row r="64" spans="2:4">
      <c r="B64" s="130" t="s">
        <v>328</v>
      </c>
      <c r="C64" s="131">
        <v>4</v>
      </c>
      <c r="D64" s="132"/>
    </row>
    <row r="65" spans="2:4">
      <c r="B65" s="130" t="s">
        <v>329</v>
      </c>
      <c r="C65" s="131">
        <v>3</v>
      </c>
      <c r="D65" s="132"/>
    </row>
    <row r="66" spans="2:4">
      <c r="B66" s="133" t="s">
        <v>330</v>
      </c>
      <c r="C66" s="131"/>
      <c r="D66" s="132"/>
    </row>
    <row r="67" spans="2:4">
      <c r="B67" s="130" t="s">
        <v>331</v>
      </c>
      <c r="C67" s="131">
        <v>1</v>
      </c>
      <c r="D67" s="132"/>
    </row>
    <row r="68" spans="2:4">
      <c r="B68" s="130" t="s">
        <v>332</v>
      </c>
      <c r="C68" s="131">
        <v>2</v>
      </c>
      <c r="D68" s="132"/>
    </row>
    <row r="69" spans="2:4">
      <c r="B69" s="130" t="s">
        <v>333</v>
      </c>
      <c r="C69" s="131">
        <v>0</v>
      </c>
      <c r="D69" s="132"/>
    </row>
    <row r="70" spans="2:4">
      <c r="B70" s="130" t="s">
        <v>334</v>
      </c>
      <c r="C70" s="131">
        <v>1</v>
      </c>
      <c r="D70" s="132"/>
    </row>
    <row r="71" spans="2:4">
      <c r="B71" s="130" t="s">
        <v>335</v>
      </c>
      <c r="C71" s="131">
        <v>2</v>
      </c>
      <c r="D71" s="132"/>
    </row>
    <row r="72" spans="2:4">
      <c r="B72" s="130" t="s">
        <v>336</v>
      </c>
      <c r="C72" s="131">
        <v>0</v>
      </c>
      <c r="D72" s="132"/>
    </row>
    <row r="73" spans="2:4">
      <c r="B73" s="130" t="s">
        <v>337</v>
      </c>
      <c r="C73" s="131">
        <v>2</v>
      </c>
      <c r="D73" s="132"/>
    </row>
    <row r="74" spans="2:4">
      <c r="B74" s="130" t="s">
        <v>338</v>
      </c>
      <c r="C74" s="131">
        <v>1</v>
      </c>
      <c r="D74" s="132"/>
    </row>
    <row r="75" spans="2:4">
      <c r="B75" s="130" t="s">
        <v>339</v>
      </c>
      <c r="C75" s="131">
        <v>4</v>
      </c>
      <c r="D75" s="132"/>
    </row>
    <row r="76" spans="2:4">
      <c r="B76" s="130" t="s">
        <v>340</v>
      </c>
      <c r="C76" s="131">
        <v>1</v>
      </c>
      <c r="D76" s="132"/>
    </row>
    <row r="77" spans="2:4">
      <c r="B77" s="130" t="s">
        <v>341</v>
      </c>
      <c r="C77" s="131">
        <v>1</v>
      </c>
      <c r="D77" s="132"/>
    </row>
    <row r="78" spans="2:4">
      <c r="B78" s="130" t="s">
        <v>342</v>
      </c>
      <c r="C78" s="131">
        <v>4.4000000000000004</v>
      </c>
      <c r="D78" s="132"/>
    </row>
    <row r="79" spans="2:4">
      <c r="B79" s="130" t="s">
        <v>343</v>
      </c>
      <c r="C79" s="131">
        <v>6</v>
      </c>
      <c r="D79" s="132"/>
    </row>
    <row r="80" spans="2:4">
      <c r="B80" s="130" t="s">
        <v>344</v>
      </c>
      <c r="C80" s="131">
        <v>1</v>
      </c>
      <c r="D80" s="132"/>
    </row>
    <row r="81" spans="2:4">
      <c r="B81" s="130" t="s">
        <v>345</v>
      </c>
      <c r="C81" s="131">
        <v>1</v>
      </c>
      <c r="D81" s="132"/>
    </row>
    <row r="82" spans="2:4">
      <c r="B82" s="130" t="s">
        <v>346</v>
      </c>
      <c r="C82" s="131">
        <v>2</v>
      </c>
      <c r="D82" s="132"/>
    </row>
    <row r="83" spans="2:4">
      <c r="B83" s="130" t="s">
        <v>347</v>
      </c>
      <c r="C83" s="131">
        <v>2</v>
      </c>
      <c r="D83" s="132"/>
    </row>
    <row r="84" spans="2:4">
      <c r="B84" s="130" t="s">
        <v>348</v>
      </c>
      <c r="C84" s="131">
        <v>13.628125000000001</v>
      </c>
      <c r="D84" s="132"/>
    </row>
    <row r="85" spans="2:4">
      <c r="B85" s="130" t="s">
        <v>349</v>
      </c>
      <c r="C85" s="131">
        <v>25.309375000000003</v>
      </c>
      <c r="D85" s="132"/>
    </row>
    <row r="86" spans="2:4">
      <c r="B86" s="130" t="s">
        <v>350</v>
      </c>
      <c r="C86" s="131">
        <v>5.3000000000000007</v>
      </c>
      <c r="D86" s="132"/>
    </row>
    <row r="87" spans="2:4">
      <c r="B87" s="130" t="s">
        <v>351</v>
      </c>
      <c r="C87" s="131">
        <v>1</v>
      </c>
      <c r="D87" s="132"/>
    </row>
    <row r="88" spans="2:4">
      <c r="B88" s="130" t="s">
        <v>352</v>
      </c>
      <c r="C88" s="131">
        <v>1</v>
      </c>
      <c r="D88" s="132"/>
    </row>
    <row r="89" spans="2:4">
      <c r="B89" s="130" t="s">
        <v>353</v>
      </c>
      <c r="C89" s="131">
        <v>2</v>
      </c>
      <c r="D89" s="132"/>
    </row>
    <row r="90" spans="2:4">
      <c r="B90" s="130" t="s">
        <v>354</v>
      </c>
      <c r="C90" s="131">
        <v>2</v>
      </c>
      <c r="D90" s="132"/>
    </row>
    <row r="91" spans="2:4">
      <c r="B91" s="130" t="s">
        <v>319</v>
      </c>
      <c r="C91" s="131">
        <v>2</v>
      </c>
      <c r="D91" s="132"/>
    </row>
    <row r="92" spans="2:4">
      <c r="B92" s="130" t="s">
        <v>355</v>
      </c>
      <c r="C92" s="131">
        <v>1</v>
      </c>
      <c r="D92" s="132"/>
    </row>
    <row r="93" spans="2:4">
      <c r="B93" s="133" t="s">
        <v>356</v>
      </c>
      <c r="C93" s="131"/>
    </row>
    <row r="94" spans="2:4">
      <c r="B94" s="130" t="s">
        <v>357</v>
      </c>
      <c r="C94" s="131">
        <v>1</v>
      </c>
    </row>
    <row r="95" spans="2:4">
      <c r="B95" s="130" t="s">
        <v>358</v>
      </c>
      <c r="C95" s="131">
        <v>1</v>
      </c>
    </row>
    <row r="96" spans="2:4">
      <c r="B96" s="130" t="s">
        <v>359</v>
      </c>
      <c r="C96" s="131">
        <v>57.886067763973408</v>
      </c>
    </row>
    <row r="97" spans="2:4">
      <c r="B97" s="130" t="s">
        <v>360</v>
      </c>
      <c r="C97" s="131">
        <v>86.829101645960108</v>
      </c>
    </row>
    <row r="98" spans="2:4">
      <c r="B98" s="130" t="s">
        <v>361</v>
      </c>
      <c r="C98" s="131">
        <v>144.71516940993351</v>
      </c>
      <c r="D98" s="124"/>
    </row>
    <row r="99" spans="2:4">
      <c r="B99" s="130" t="s">
        <v>362</v>
      </c>
      <c r="C99" s="131">
        <v>5.3333333333333339</v>
      </c>
      <c r="D99" s="124"/>
    </row>
    <row r="100" spans="2:4">
      <c r="B100" s="130"/>
      <c r="C100" s="131"/>
      <c r="D100" s="124"/>
    </row>
    <row r="101" spans="2:4">
      <c r="B101" s="133" t="s">
        <v>363</v>
      </c>
      <c r="C101" s="131"/>
      <c r="D101" s="124"/>
    </row>
    <row r="102" spans="2:4">
      <c r="B102" s="130" t="s">
        <v>364</v>
      </c>
      <c r="C102" s="131">
        <v>15</v>
      </c>
      <c r="D102" s="124"/>
    </row>
    <row r="103" spans="2:4">
      <c r="B103" s="130" t="s">
        <v>365</v>
      </c>
      <c r="C103" s="131">
        <v>30.90625</v>
      </c>
      <c r="D103" s="124"/>
    </row>
    <row r="104" spans="2:4">
      <c r="B104" s="130" t="s">
        <v>366</v>
      </c>
      <c r="C104" s="131"/>
      <c r="D104" s="124"/>
    </row>
    <row r="105" spans="2:4">
      <c r="B105" s="130" t="s">
        <v>367</v>
      </c>
      <c r="C105" s="131">
        <v>52.55555555555555</v>
      </c>
      <c r="D105" s="124"/>
    </row>
    <row r="106" spans="2:4">
      <c r="B106" s="130" t="s">
        <v>368</v>
      </c>
      <c r="C106" s="131">
        <v>11</v>
      </c>
      <c r="D106" s="124"/>
    </row>
    <row r="107" spans="2:4">
      <c r="B107" s="130" t="s">
        <v>369</v>
      </c>
      <c r="C107" s="131">
        <v>2</v>
      </c>
      <c r="D107" s="124"/>
    </row>
    <row r="108" spans="2:4">
      <c r="B108" s="130" t="s">
        <v>370</v>
      </c>
      <c r="C108" s="131">
        <v>30</v>
      </c>
      <c r="D108" s="132"/>
    </row>
    <row r="109" spans="2:4">
      <c r="B109" s="130" t="s">
        <v>371</v>
      </c>
      <c r="C109" s="131">
        <v>12</v>
      </c>
      <c r="D109" s="132"/>
    </row>
    <row r="110" spans="2:4" ht="13.5" thickBot="1">
      <c r="B110" s="136" t="s">
        <v>372</v>
      </c>
      <c r="C110" s="137">
        <v>4</v>
      </c>
      <c r="D110" s="132"/>
    </row>
    <row r="111" spans="2:4" ht="13.5" thickBot="1">
      <c r="B111" s="138"/>
      <c r="C111" s="139"/>
      <c r="D111" s="132"/>
    </row>
    <row r="112" spans="2:4" ht="13.5" thickBot="1">
      <c r="B112" s="140" t="s">
        <v>21</v>
      </c>
      <c r="C112" s="141">
        <v>602.86297770875592</v>
      </c>
      <c r="D112" s="132"/>
    </row>
    <row r="131" spans="2:4">
      <c r="B131" s="142"/>
      <c r="C131" s="143"/>
      <c r="D131" s="124"/>
    </row>
    <row r="132" spans="2:4">
      <c r="B132" s="142"/>
      <c r="C132" s="143"/>
      <c r="D132" s="124"/>
    </row>
    <row r="133" spans="2:4">
      <c r="B133" s="142"/>
      <c r="C133" s="143"/>
      <c r="D133" s="124"/>
    </row>
    <row r="224" spans="2:4">
      <c r="B224" s="142"/>
      <c r="C224" s="143"/>
      <c r="D224" s="124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Area Program</vt:lpstr>
      <vt:lpstr>Staff</vt:lpstr>
      <vt:lpstr>Sheet3</vt:lpstr>
    </vt:vector>
  </TitlesOfParts>
  <Company>Hosmac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Hussain Varawalla</cp:lastModifiedBy>
  <cp:lastPrinted>2003-08-02T10:15:48Z</cp:lastPrinted>
  <dcterms:created xsi:type="dcterms:W3CDTF">2002-04-18T03:38:51Z</dcterms:created>
  <dcterms:modified xsi:type="dcterms:W3CDTF">2018-05-07T09:14:06Z</dcterms:modified>
</cp:coreProperties>
</file>